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20" yWindow="-120" windowWidth="20730" windowHeight="11760" tabRatio="804" activeTab="3"/>
  </bookViews>
  <sheets>
    <sheet name="Street Dance Show" sheetId="16" r:id="rId1"/>
    <sheet name="Jazz" sheetId="13" r:id="rId2"/>
    <sheet name="Contemporary" sheetId="20" r:id="rId3"/>
    <sheet name="Modern" sheetId="14" r:id="rId4"/>
    <sheet name="ShowDance" sheetId="15" r:id="rId5"/>
    <sheet name="Improvisation" sheetId="17" r:id="rId6"/>
    <sheet name="Freedance" sheetId="19" r:id="rId7"/>
    <sheet name="HH solo ad. male" sheetId="18" r:id="rId8"/>
    <sheet name="HH solo ad. fem" sheetId="1" r:id="rId9"/>
    <sheet name="HH solo jun. fem" sheetId="2" r:id="rId10"/>
    <sheet name="HH solo jun. male" sheetId="3" r:id="rId11"/>
    <sheet name="HH solo ch. fem" sheetId="4" r:id="rId12"/>
    <sheet name="HH solo ch. male" sheetId="5" r:id="rId13"/>
    <sheet name="HH mini kids" sheetId="6" r:id="rId14"/>
    <sheet name="HH duos ADULTS" sheetId="7" r:id="rId15"/>
    <sheet name="HH duos JUNIORS" sheetId="8" r:id="rId16"/>
    <sheet name="HH duos CHILDREN" sheetId="9" r:id="rId17"/>
    <sheet name="HH duos MINI" sheetId="10" r:id="rId18"/>
    <sheet name="HH small gr" sheetId="11" r:id="rId19"/>
    <sheet name="HH formation" sheetId="12" r:id="rId20"/>
  </sheets>
  <definedNames>
    <definedName name="_xlnm._FilterDatabase" localSheetId="11" hidden="1">'HH solo ch. fem'!$A$3:$K$4</definedName>
    <definedName name="_xlnm._FilterDatabase" localSheetId="10" hidden="1">'HH solo jun. male'!$A$4:$K$4</definedName>
    <definedName name="_xlnm._FilterDatabase" localSheetId="5" hidden="1">Improvisation!$D$7:$D$53</definedName>
  </definedNames>
  <calcPr calcId="125725"/>
</workbook>
</file>

<file path=xl/calcChain.xml><?xml version="1.0" encoding="utf-8"?>
<calcChain xmlns="http://schemas.openxmlformats.org/spreadsheetml/2006/main">
  <c r="K3" i="2"/>
  <c r="K3" i="4"/>
  <c r="K4"/>
  <c r="K5"/>
  <c r="K6"/>
  <c r="K7"/>
  <c r="K9"/>
  <c r="K8"/>
  <c r="K11"/>
  <c r="K10"/>
  <c r="K13"/>
  <c r="K14"/>
  <c r="K17"/>
  <c r="K18"/>
  <c r="K12"/>
  <c r="K22"/>
  <c r="K16"/>
  <c r="K15"/>
  <c r="K28"/>
  <c r="K20"/>
  <c r="K34"/>
  <c r="K36"/>
  <c r="K37"/>
  <c r="K38"/>
  <c r="K39"/>
  <c r="K40"/>
  <c r="K26"/>
  <c r="K23"/>
  <c r="K25"/>
  <c r="K27"/>
  <c r="K31"/>
  <c r="K32"/>
  <c r="K33"/>
  <c r="K43"/>
  <c r="K44"/>
  <c r="K50"/>
  <c r="K51"/>
  <c r="K52"/>
  <c r="K53"/>
  <c r="K54"/>
  <c r="K55"/>
  <c r="K56"/>
  <c r="K21"/>
  <c r="K3" i="7" l="1"/>
  <c r="K4"/>
  <c r="K6"/>
  <c r="K7"/>
  <c r="K8"/>
  <c r="K9"/>
  <c r="K10"/>
  <c r="K11"/>
  <c r="K12"/>
  <c r="K14"/>
  <c r="K16"/>
  <c r="K17"/>
  <c r="K18"/>
  <c r="K19"/>
  <c r="K5"/>
  <c r="K4" i="18"/>
  <c r="I4"/>
  <c r="K11" i="1"/>
  <c r="K13"/>
  <c r="K15"/>
  <c r="K8"/>
  <c r="K5"/>
  <c r="K4"/>
  <c r="K3"/>
  <c r="J16" i="12"/>
  <c r="G16"/>
  <c r="J20" i="11"/>
  <c r="G20"/>
  <c r="K20" i="8"/>
  <c r="K21"/>
  <c r="K22"/>
  <c r="K23"/>
  <c r="K24"/>
  <c r="K25"/>
  <c r="K30"/>
  <c r="K31"/>
  <c r="K32"/>
  <c r="K33"/>
  <c r="K19"/>
  <c r="K5"/>
  <c r="K8"/>
  <c r="K9"/>
  <c r="K11"/>
  <c r="K13"/>
  <c r="K4"/>
  <c r="K49" i="2"/>
  <c r="K51"/>
  <c r="K52"/>
  <c r="K55"/>
  <c r="K58"/>
  <c r="K47"/>
  <c r="K13" i="3"/>
  <c r="K12"/>
  <c r="K3"/>
  <c r="H4"/>
  <c r="K4" s="1"/>
  <c r="H6"/>
  <c r="K6" s="1"/>
  <c r="K10" i="2"/>
  <c r="K8"/>
  <c r="K4"/>
  <c r="K41"/>
  <c r="K28"/>
  <c r="I41"/>
  <c r="I28"/>
  <c r="I10"/>
  <c r="I8"/>
  <c r="I3"/>
  <c r="I4"/>
  <c r="K14"/>
  <c r="K15"/>
  <c r="K17"/>
  <c r="K20"/>
  <c r="K21"/>
  <c r="I13"/>
  <c r="K13" s="1"/>
  <c r="J10" i="12"/>
  <c r="J9"/>
  <c r="J7"/>
  <c r="G9"/>
  <c r="G7"/>
  <c r="G10"/>
  <c r="J9" i="11"/>
  <c r="J13"/>
  <c r="J12"/>
  <c r="G13"/>
  <c r="G12"/>
  <c r="G9"/>
  <c r="K6" i="9"/>
  <c r="K5"/>
  <c r="K7"/>
  <c r="K4"/>
  <c r="K3"/>
  <c r="K9"/>
  <c r="K10"/>
  <c r="K11"/>
  <c r="K12"/>
  <c r="K13"/>
  <c r="K14"/>
  <c r="K17"/>
  <c r="K18"/>
  <c r="K19"/>
  <c r="K20"/>
  <c r="K21"/>
  <c r="K8"/>
  <c r="H3"/>
  <c r="I13" i="5"/>
  <c r="K13" s="1"/>
  <c r="I9"/>
  <c r="K9" s="1"/>
  <c r="I4"/>
  <c r="K4" s="1"/>
  <c r="I3"/>
  <c r="K4" i="10"/>
  <c r="K3"/>
  <c r="G3"/>
  <c r="H4"/>
  <c r="H3"/>
  <c r="K13" i="6"/>
  <c r="I13"/>
  <c r="K6"/>
  <c r="K4"/>
  <c r="K5"/>
  <c r="K3"/>
  <c r="I3"/>
  <c r="I93" i="17"/>
  <c r="K63"/>
  <c r="I63"/>
  <c r="K62"/>
  <c r="K74"/>
  <c r="K75"/>
  <c r="K78"/>
  <c r="K80"/>
  <c r="K82"/>
  <c r="K71"/>
  <c r="I62"/>
  <c r="I71"/>
  <c r="K21"/>
  <c r="K25"/>
  <c r="K30"/>
  <c r="K33"/>
  <c r="K43"/>
  <c r="K44"/>
  <c r="K54"/>
  <c r="K55"/>
  <c r="K17"/>
  <c r="K14"/>
  <c r="K15"/>
  <c r="K12"/>
  <c r="K10"/>
  <c r="K9"/>
  <c r="I12"/>
  <c r="I10"/>
  <c r="I9"/>
  <c r="I14"/>
  <c r="I42"/>
  <c r="K42" s="1"/>
  <c r="I7"/>
  <c r="J4" i="15"/>
  <c r="J5"/>
  <c r="J3"/>
  <c r="H3"/>
  <c r="K97" i="14"/>
  <c r="I97"/>
  <c r="K87"/>
  <c r="K90"/>
  <c r="K86"/>
  <c r="I30" i="19"/>
  <c r="G30"/>
  <c r="I56" i="14"/>
  <c r="K45"/>
  <c r="I23"/>
  <c r="K23" s="1"/>
  <c r="I21"/>
  <c r="K21" s="1"/>
  <c r="I19"/>
  <c r="K19" s="1"/>
  <c r="I33"/>
  <c r="K33" s="1"/>
  <c r="I41"/>
  <c r="K41" s="1"/>
  <c r="I38"/>
  <c r="K38" s="1"/>
  <c r="I36"/>
  <c r="K36" s="1"/>
  <c r="I3"/>
  <c r="K3" s="1"/>
  <c r="K10"/>
  <c r="K13"/>
  <c r="K14"/>
  <c r="K8"/>
  <c r="K7"/>
  <c r="J8" i="12"/>
  <c r="J18"/>
  <c r="J17"/>
  <c r="J23"/>
  <c r="K3" i="8"/>
  <c r="K12"/>
  <c r="K10"/>
  <c r="K7"/>
  <c r="K28"/>
  <c r="K26"/>
  <c r="K13" i="7"/>
  <c r="K7" i="5"/>
  <c r="K8"/>
  <c r="K12"/>
  <c r="K6"/>
  <c r="K48" i="4"/>
  <c r="K47"/>
  <c r="H48"/>
  <c r="H47"/>
  <c r="H57" i="2"/>
  <c r="K57" s="1"/>
  <c r="H54"/>
  <c r="K54" s="1"/>
  <c r="H45"/>
  <c r="K45" s="1"/>
  <c r="K18"/>
  <c r="K19"/>
  <c r="K24"/>
  <c r="H36"/>
  <c r="K36" s="1"/>
  <c r="H35"/>
  <c r="K35" s="1"/>
  <c r="H34"/>
  <c r="K34" s="1"/>
  <c r="H27"/>
  <c r="K27" s="1"/>
  <c r="H16"/>
  <c r="K16" s="1"/>
  <c r="H8"/>
  <c r="H9"/>
  <c r="K9" s="1"/>
  <c r="H3"/>
  <c r="H6" i="1"/>
  <c r="K6" s="1"/>
  <c r="H3" i="18"/>
  <c r="H62" i="17"/>
  <c r="H63"/>
  <c r="K88"/>
  <c r="H50"/>
  <c r="K50" s="1"/>
  <c r="H11"/>
  <c r="K11" s="1"/>
  <c r="H16"/>
  <c r="K16" s="1"/>
  <c r="H49"/>
  <c r="K49" s="1"/>
  <c r="H45"/>
  <c r="K45" s="1"/>
  <c r="H8"/>
  <c r="K8" s="1"/>
  <c r="H38"/>
  <c r="K38" s="1"/>
  <c r="H13"/>
  <c r="K13" s="1"/>
  <c r="H7"/>
  <c r="K23"/>
  <c r="K27"/>
  <c r="K29"/>
  <c r="K32"/>
  <c r="K35"/>
  <c r="K19"/>
  <c r="F36" i="19"/>
  <c r="I36" s="1"/>
  <c r="J49" i="15"/>
  <c r="G49"/>
  <c r="H96" i="14"/>
  <c r="K96" s="1"/>
  <c r="H68"/>
  <c r="K68" s="1"/>
  <c r="H67"/>
  <c r="K67" s="1"/>
  <c r="H89"/>
  <c r="K89" s="1"/>
  <c r="H56"/>
  <c r="K35"/>
  <c r="K37"/>
  <c r="K39"/>
  <c r="K40"/>
  <c r="K34"/>
  <c r="K28"/>
  <c r="K29"/>
  <c r="K27"/>
  <c r="K20"/>
  <c r="K22"/>
  <c r="K18"/>
  <c r="K11"/>
  <c r="K12"/>
  <c r="K9"/>
  <c r="F20" i="19"/>
  <c r="I20" s="1"/>
  <c r="K35" i="4"/>
  <c r="K19"/>
  <c r="K49"/>
  <c r="K30"/>
  <c r="K29"/>
  <c r="K41"/>
  <c r="K42"/>
  <c r="K45"/>
  <c r="K57"/>
  <c r="K58"/>
  <c r="K59"/>
  <c r="K60"/>
  <c r="G46"/>
  <c r="K46" s="1"/>
  <c r="G5"/>
  <c r="G7"/>
  <c r="G14"/>
  <c r="G13"/>
  <c r="G6"/>
  <c r="G24"/>
  <c r="K24" s="1"/>
  <c r="G4"/>
  <c r="G3"/>
  <c r="J4" i="11"/>
  <c r="J3"/>
  <c r="F4"/>
  <c r="F3"/>
  <c r="J22"/>
  <c r="F21"/>
  <c r="J21" s="1"/>
  <c r="F20"/>
  <c r="F14"/>
  <c r="J14" s="1"/>
  <c r="F15"/>
  <c r="J15" s="1"/>
  <c r="F10"/>
  <c r="J10" s="1"/>
  <c r="F11"/>
  <c r="J11" s="1"/>
  <c r="F9"/>
  <c r="G16" i="9"/>
  <c r="K16" s="1"/>
  <c r="G6"/>
  <c r="G7"/>
  <c r="G4"/>
  <c r="G3"/>
  <c r="K27" i="8"/>
  <c r="K29"/>
  <c r="G17"/>
  <c r="K17" s="1"/>
  <c r="G18"/>
  <c r="K18" s="1"/>
  <c r="G3" i="6"/>
  <c r="K5" i="5"/>
  <c r="G14"/>
  <c r="K14" s="1"/>
  <c r="G10"/>
  <c r="K10" s="1"/>
  <c r="G3"/>
  <c r="K3" s="1"/>
  <c r="G3" i="3"/>
  <c r="K50" i="2"/>
  <c r="K53"/>
  <c r="K56"/>
  <c r="K46"/>
  <c r="K48"/>
  <c r="K11"/>
  <c r="K12"/>
  <c r="K23"/>
  <c r="K25"/>
  <c r="K37"/>
  <c r="K38"/>
  <c r="K39"/>
  <c r="K40"/>
  <c r="K22"/>
  <c r="K26"/>
  <c r="K29"/>
  <c r="K30"/>
  <c r="K31"/>
  <c r="K32"/>
  <c r="K33"/>
  <c r="G7"/>
  <c r="K7" s="1"/>
  <c r="G3"/>
  <c r="G6"/>
  <c r="K6" s="1"/>
  <c r="G4"/>
  <c r="G5"/>
  <c r="K5" s="1"/>
  <c r="G6" i="1"/>
  <c r="G10"/>
  <c r="K10" s="1"/>
  <c r="G7"/>
  <c r="K7" s="1"/>
  <c r="G3" i="17"/>
  <c r="K3" s="1"/>
  <c r="K81"/>
  <c r="K83"/>
  <c r="K79"/>
  <c r="K53"/>
  <c r="K24"/>
  <c r="K36"/>
  <c r="K39"/>
  <c r="K40"/>
  <c r="K47"/>
  <c r="K48"/>
  <c r="K52"/>
  <c r="K20"/>
  <c r="E31" i="19"/>
  <c r="I31" s="1"/>
  <c r="E29"/>
  <c r="I29" s="1"/>
  <c r="F51" i="15"/>
  <c r="J51" s="1"/>
  <c r="F50"/>
  <c r="J50" s="1"/>
  <c r="K98" i="14"/>
  <c r="K94"/>
  <c r="K20" i="20"/>
  <c r="K15"/>
  <c r="K10"/>
  <c r="K9"/>
  <c r="K4"/>
  <c r="K3"/>
  <c r="F88" i="14"/>
  <c r="K88" s="1"/>
  <c r="K72"/>
  <c r="F72"/>
  <c r="F95"/>
  <c r="K95" s="1"/>
  <c r="F51"/>
  <c r="K51" s="1"/>
  <c r="J18" i="16"/>
  <c r="E18"/>
  <c r="E49" i="15"/>
  <c r="K65" i="17"/>
  <c r="K66"/>
  <c r="K67"/>
  <c r="K68"/>
  <c r="K69"/>
  <c r="K70"/>
  <c r="K72"/>
  <c r="K73"/>
  <c r="K76"/>
  <c r="K77"/>
  <c r="K84"/>
  <c r="K85"/>
  <c r="K86"/>
  <c r="K87"/>
  <c r="K64"/>
  <c r="K22"/>
  <c r="K26"/>
  <c r="K28"/>
  <c r="K31"/>
  <c r="K34"/>
  <c r="K37"/>
  <c r="K41"/>
  <c r="K46"/>
  <c r="K51"/>
  <c r="K18"/>
  <c r="K9" i="1"/>
  <c r="K12"/>
  <c r="K14"/>
  <c r="K11" i="3"/>
  <c r="K5"/>
  <c r="K11" i="5"/>
  <c r="K11" i="6"/>
  <c r="K12"/>
  <c r="K14"/>
  <c r="K15" i="7"/>
  <c r="K6" i="8"/>
  <c r="K15" i="9"/>
  <c r="E7" i="12"/>
  <c r="K5" i="18"/>
  <c r="K97" i="17"/>
  <c r="K96"/>
  <c r="K95"/>
  <c r="K92"/>
  <c r="J34" i="13"/>
  <c r="I25" i="19"/>
  <c r="I24"/>
  <c r="K3" i="18"/>
  <c r="J32" i="16"/>
  <c r="K93" i="17"/>
  <c r="K94"/>
  <c r="J4" i="13"/>
  <c r="J3"/>
  <c r="J45" i="15"/>
  <c r="J27"/>
  <c r="K63" i="14"/>
  <c r="K61"/>
  <c r="K57"/>
  <c r="J36" i="16"/>
  <c r="J28"/>
  <c r="J19"/>
  <c r="J24"/>
  <c r="J11" i="12"/>
  <c r="J26" i="11"/>
  <c r="J66" i="15"/>
  <c r="J65"/>
  <c r="J26"/>
  <c r="K102" i="14"/>
  <c r="K62"/>
  <c r="J14" i="15"/>
  <c r="J56"/>
  <c r="I37" i="19"/>
  <c r="K73" i="14"/>
  <c r="J12" i="13"/>
  <c r="J10" i="15"/>
  <c r="K46" i="14"/>
  <c r="J35" i="15"/>
  <c r="F78" i="14"/>
  <c r="K78" s="1"/>
  <c r="K7" i="17" l="1"/>
  <c r="K56" i="14"/>
  <c r="J61" i="15"/>
  <c r="J22" i="12"/>
  <c r="I41" i="19"/>
  <c r="I7"/>
  <c r="I15"/>
  <c r="I11"/>
  <c r="J13" i="16"/>
  <c r="J17" i="13" l="1"/>
  <c r="J8"/>
  <c r="J31" i="15"/>
  <c r="J40"/>
</calcChain>
</file>

<file path=xl/sharedStrings.xml><?xml version="1.0" encoding="utf-8"?>
<sst xmlns="http://schemas.openxmlformats.org/spreadsheetml/2006/main" count="1763" uniqueCount="568">
  <si>
    <t>Hip Hop Solo Adults Female Open Class</t>
  </si>
  <si>
    <t>Vieta reitingā</t>
  </si>
  <si>
    <t>Hip Hop Solo Children Female Open Class</t>
  </si>
  <si>
    <t>Hip Hop Solo Children Male Open Class</t>
  </si>
  <si>
    <t>Hip Hop Solo Mini Kids Female Open Class</t>
  </si>
  <si>
    <t>Hip Hop Duos Children Open Class</t>
  </si>
  <si>
    <t>Jazz Dance Groups Children</t>
  </si>
  <si>
    <t>Jazz Dance Groups Juniors</t>
  </si>
  <si>
    <t>Jazz Dance Formations Adults</t>
  </si>
  <si>
    <t>Modern Groups Children</t>
  </si>
  <si>
    <t>Modern Groups Juniors</t>
  </si>
  <si>
    <t>Modern Groups Adults</t>
  </si>
  <si>
    <t>Modern Formations Children</t>
  </si>
  <si>
    <t>Modern Formations Juniors</t>
  </si>
  <si>
    <t>Modern Formations Adults</t>
  </si>
  <si>
    <t>Show Dance Formations Children</t>
  </si>
  <si>
    <t>Show Dance Formations Juniors</t>
  </si>
  <si>
    <t>Show Dance Formations Adults</t>
  </si>
  <si>
    <t>Hip Hop Small Group Mini Kids Open Class</t>
  </si>
  <si>
    <t>Born 2 Dance</t>
  </si>
  <si>
    <t>Evelīna Gurjeva</t>
  </si>
  <si>
    <t>Hip Hop Small Group Children Open Class</t>
  </si>
  <si>
    <t>Hip Hop Small Group Juniors Open Class</t>
  </si>
  <si>
    <t>Hip Hop Formation Children Open Class</t>
  </si>
  <si>
    <t>Hip Hop Formation Juniors Open Class</t>
  </si>
  <si>
    <t>Street Dance Show Groups Adults</t>
  </si>
  <si>
    <t>Show Dance Solo Children</t>
  </si>
  <si>
    <t>Hip Hop Duo Mini Kids Open Class</t>
  </si>
  <si>
    <t>Ņikita Ļevdanskis</t>
  </si>
  <si>
    <t>Hip Hop Solo Adults Male Open Class</t>
  </si>
  <si>
    <t>Hip Hop Small Group Adults Open Class</t>
  </si>
  <si>
    <t>Hip Hop Formation Adults Open Class</t>
  </si>
  <si>
    <t>Street Dance Show Groups Juniors</t>
  </si>
  <si>
    <t>Street Dance Show Formations Adults</t>
  </si>
  <si>
    <t>Modern Solo Children</t>
  </si>
  <si>
    <t>Modern Duos Adults</t>
  </si>
  <si>
    <t>Show Dance Formations Mini Kids</t>
  </si>
  <si>
    <t>Street Dance Show Solo Children</t>
  </si>
  <si>
    <t>Street Dance Show Solo Juniors</t>
  </si>
  <si>
    <t>Street Dance Show Formations Children</t>
  </si>
  <si>
    <t>Katrina Kortikova</t>
  </si>
  <si>
    <t>Hip Hop Solo Juniors1 Male Open Class</t>
  </si>
  <si>
    <t>Hip Hop Solo Juniors2 Male Open Class</t>
  </si>
  <si>
    <t>Hip Hop Solo Juniors1 Female Open Class</t>
  </si>
  <si>
    <t>Hip Hop Solo Juniors2 Female Open Class</t>
  </si>
  <si>
    <t>Hip Hop Duos Juniors 1 Open Class</t>
  </si>
  <si>
    <t>Hip Hop Duos Juniors 2 Open Class</t>
  </si>
  <si>
    <t>Show Dance Small Groups Children</t>
  </si>
  <si>
    <t>Show Dance Small Groups Juniors</t>
  </si>
  <si>
    <t>Show Dance Small Groups Adults</t>
  </si>
  <si>
    <t>Modern Formations Mini Kids</t>
  </si>
  <si>
    <t>Modern Solo Mini Kids</t>
  </si>
  <si>
    <t>Modern Solo Junior1</t>
  </si>
  <si>
    <t>Modern Solo Junior2</t>
  </si>
  <si>
    <t>Modern Duos Junior 2</t>
  </si>
  <si>
    <t>Modern Duos Junior 1</t>
  </si>
  <si>
    <t>Improvisation Children</t>
  </si>
  <si>
    <t>Modern Solo Adults</t>
  </si>
  <si>
    <t>Show Dance Duo Children</t>
  </si>
  <si>
    <t>Show Dance Duo Adults</t>
  </si>
  <si>
    <t>Show Dance Solo Adults</t>
  </si>
  <si>
    <t>Show Dance Duo Juniors</t>
  </si>
  <si>
    <t>Modern Duos Children</t>
  </si>
  <si>
    <t>Improvisation Adults</t>
  </si>
  <si>
    <t>Hip Hop Formation Mini Kids</t>
  </si>
  <si>
    <t>Kirills Petrišins</t>
  </si>
  <si>
    <t>Nellija Konstantinova</t>
  </si>
  <si>
    <t>Edgars Gailišs</t>
  </si>
  <si>
    <t>Hip Hop Duos Adults Open Class</t>
  </si>
  <si>
    <t>Street Dance Show Groups Children</t>
  </si>
  <si>
    <t>Show Dance Solo Juniors</t>
  </si>
  <si>
    <t>Jazz Dance Formations Mini Kids</t>
  </si>
  <si>
    <t>Jazz Dance Formations Children</t>
  </si>
  <si>
    <t>Jazz Dance Groups Adults2</t>
  </si>
  <si>
    <t>Freedance mini kids</t>
  </si>
  <si>
    <t>Hip Hop Solo Mini Kids Male Open Class</t>
  </si>
  <si>
    <t>Aleksandra Kurloviča</t>
  </si>
  <si>
    <t>Liepāja</t>
  </si>
  <si>
    <t>Jūlija Titova</t>
  </si>
  <si>
    <t>Delija Budriķīte</t>
  </si>
  <si>
    <t>Enija Juhno</t>
  </si>
  <si>
    <t>Freedance small group children</t>
  </si>
  <si>
    <t>Freedance formation junior</t>
  </si>
  <si>
    <t>Madara Zimele</t>
  </si>
  <si>
    <t>Freedance duo children</t>
  </si>
  <si>
    <t>Freedance duo juniors</t>
  </si>
  <si>
    <t>Freedance solo adults</t>
  </si>
  <si>
    <t>Freedance formation adults</t>
  </si>
  <si>
    <t>Roberts Zelčs</t>
  </si>
  <si>
    <t>2018.</t>
  </si>
  <si>
    <t>Martins Goriņa</t>
  </si>
  <si>
    <t>Darina Vavilova</t>
  </si>
  <si>
    <t>2009.</t>
  </si>
  <si>
    <t>Backstage art center</t>
  </si>
  <si>
    <t>Darina Fišere</t>
  </si>
  <si>
    <t>Anna Konstantinova</t>
  </si>
  <si>
    <t>Santa Staļģeviča</t>
  </si>
  <si>
    <t>2013.</t>
  </si>
  <si>
    <t>Jelizaveta Vatčenko</t>
  </si>
  <si>
    <t>2014.</t>
  </si>
  <si>
    <t>Marta Marija Griķe</t>
  </si>
  <si>
    <t>Skarleta Dūša,Paula Pluce</t>
  </si>
  <si>
    <t>Backstage Kids</t>
  </si>
  <si>
    <t>Modernās horeogrāfijas studija "Terra"</t>
  </si>
  <si>
    <t>Dana Legzdiņa</t>
  </si>
  <si>
    <t>Patrīcija Zeltiņa</t>
  </si>
  <si>
    <t>Loreta Užule</t>
  </si>
  <si>
    <t>STOPTIME Dance Studio</t>
  </si>
  <si>
    <t>Evita Lukša</t>
  </si>
  <si>
    <t>Poļina Poļakova</t>
  </si>
  <si>
    <t>Alisa Orlova</t>
  </si>
  <si>
    <t>Evelīna Utkina</t>
  </si>
  <si>
    <t>A.Luksha</t>
  </si>
  <si>
    <t>Samuēls Andrejevs</t>
  </si>
  <si>
    <t>Emīls Lukša</t>
  </si>
  <si>
    <t>Dainis Verbickis</t>
  </si>
  <si>
    <t>Adrianna Jasinska</t>
  </si>
  <si>
    <t>Marija Ivanova</t>
  </si>
  <si>
    <t>Sofija Stole</t>
  </si>
  <si>
    <t>Ieva Kozlovska</t>
  </si>
  <si>
    <t>Melanija Vanaga</t>
  </si>
  <si>
    <t>Viktorija Dukure</t>
  </si>
  <si>
    <t>Jana Nitiša,Arianna Popkova</t>
  </si>
  <si>
    <t>06//08</t>
  </si>
  <si>
    <t>Adrianna Jasinska,Sofija Stole</t>
  </si>
  <si>
    <t>FalkonTeam</t>
  </si>
  <si>
    <t>Jazz Dance Solo Adults</t>
  </si>
  <si>
    <t>Jazz Dance Duo Junior</t>
  </si>
  <si>
    <t>Show Dance Formations Adults 2</t>
  </si>
  <si>
    <t>Poļina Peļņika</t>
  </si>
  <si>
    <t>BACKSTAGE ART CENTER</t>
  </si>
  <si>
    <t>Adelīna Kuļiša</t>
  </si>
  <si>
    <t>Enija Zariņa</t>
  </si>
  <si>
    <t>Mia Marija Parfinoviča</t>
  </si>
  <si>
    <t>Zane Freiberga</t>
  </si>
  <si>
    <t>08//09</t>
  </si>
  <si>
    <t>Veronika Stankus,Adelīna Kuļiša</t>
  </si>
  <si>
    <t>Anabella Reinvalde,Zane Freiberga</t>
  </si>
  <si>
    <t>14//16</t>
  </si>
  <si>
    <t>12//13</t>
  </si>
  <si>
    <t>Backstage Babies</t>
  </si>
  <si>
    <t>MISSY</t>
  </si>
  <si>
    <t>Stoptime Dance Studio Rēzekne</t>
  </si>
  <si>
    <t>Street Dance Show Formations Mini Kids</t>
  </si>
  <si>
    <t>Jazz Dance Solo Juniors</t>
  </si>
  <si>
    <t>Veronika Stankus</t>
  </si>
  <si>
    <t>Anabella Reinvalde</t>
  </si>
  <si>
    <t>Milana Kmeta</t>
  </si>
  <si>
    <t>ch</t>
  </si>
  <si>
    <t>12//11</t>
  </si>
  <si>
    <t>Kellija Gabriela Rižeščenoka,Angelina Polukejeva</t>
  </si>
  <si>
    <t>09//11</t>
  </si>
  <si>
    <t>Alisa Orlova,Mia Marija Parfinoviča</t>
  </si>
  <si>
    <t>FalkonMini</t>
  </si>
  <si>
    <t>Freedance small group adults</t>
  </si>
  <si>
    <t>Angelina Polukejeva</t>
  </si>
  <si>
    <t>Mini Street - Next generation</t>
  </si>
  <si>
    <t>Deju skola "Demo"</t>
  </si>
  <si>
    <t>Dāgs Zvirgzdiņš</t>
  </si>
  <si>
    <t>Dancessimus 2024</t>
  </si>
  <si>
    <t>FALKON</t>
  </si>
  <si>
    <t>Backstage Art center</t>
  </si>
  <si>
    <t>"MC Crew"</t>
  </si>
  <si>
    <t>Zigmārs Lācis</t>
  </si>
  <si>
    <t>Elizabete Endriksone-Indriksone.Annija Stakinova</t>
  </si>
  <si>
    <t>Kaprīze</t>
  </si>
  <si>
    <t>Patricija Kirika</t>
  </si>
  <si>
    <t>Jasmīne Īstenā.Justīne Survillo</t>
  </si>
  <si>
    <t>10//09</t>
  </si>
  <si>
    <t>Loreta Pūkaine.Evelīna Kraukle</t>
  </si>
  <si>
    <t>Edgars Zāģeris</t>
  </si>
  <si>
    <t>Patriks Tukmanis</t>
  </si>
  <si>
    <t>Reinis Sandors</t>
  </si>
  <si>
    <t>Merija Upeniece</t>
  </si>
  <si>
    <t>Šarlote Bulle</t>
  </si>
  <si>
    <t>Aleksandrs Lukša</t>
  </si>
  <si>
    <t>Timurs Košmans</t>
  </si>
  <si>
    <t>Tomass Feceris</t>
  </si>
  <si>
    <t>Jasmīne Īstenā</t>
  </si>
  <si>
    <r>
      <t>Marta Dzelz</t>
    </r>
    <r>
      <rPr>
        <i/>
        <sz val="12"/>
        <rFont val="Times New Roman"/>
        <family val="1"/>
      </rPr>
      <t>īte</t>
    </r>
  </si>
  <si>
    <t>Elizabete Kjahare</t>
  </si>
  <si>
    <t>Aleksandra Gutreia</t>
  </si>
  <si>
    <t>Annija Stakinova</t>
  </si>
  <si>
    <t>Evelīna Kraukle</t>
  </si>
  <si>
    <t>Justīne Survillo</t>
  </si>
  <si>
    <t xml:space="preserve">Paula Pluce </t>
  </si>
  <si>
    <t>Skārlēta Dūša</t>
  </si>
  <si>
    <t>Kellija Gabriela Rižeščenoka</t>
  </si>
  <si>
    <t xml:space="preserve">Jana Nitiša </t>
  </si>
  <si>
    <t>Loreta Pūkaine</t>
  </si>
  <si>
    <t>Emīlija Freimane</t>
  </si>
  <si>
    <t>Liene Bēniņa</t>
  </si>
  <si>
    <t>Nikola France</t>
  </si>
  <si>
    <t>Džeida Eva Krūze</t>
  </si>
  <si>
    <t>Rūta Nordena</t>
  </si>
  <si>
    <t>Gabriela Zinovjeva</t>
  </si>
  <si>
    <t>Katrīne Ozola</t>
  </si>
  <si>
    <t>Rebeka Sanija Blauberga</t>
  </si>
  <si>
    <t xml:space="preserve">Marija Ulanova </t>
  </si>
  <si>
    <t>Irina Ivanushkina</t>
  </si>
  <si>
    <t>Melānija Skricka</t>
  </si>
  <si>
    <t>Alise Abramova</t>
  </si>
  <si>
    <t xml:space="preserve">Sofija Čūdere </t>
  </si>
  <si>
    <t>Annika Luīze Mežapuķe</t>
  </si>
  <si>
    <t xml:space="preserve">Elizabete Leščinska </t>
  </si>
  <si>
    <t xml:space="preserve">Alisa Beļikova </t>
  </si>
  <si>
    <t>Elīza Zāģere</t>
  </si>
  <si>
    <t xml:space="preserve">Juliana Volosanova </t>
  </si>
  <si>
    <t>Gabriela Asarīte</t>
  </si>
  <si>
    <t>Melānija Bumbiere</t>
  </si>
  <si>
    <t>Katrīna Ādiņa</t>
  </si>
  <si>
    <t>Vita Lapiņa</t>
  </si>
  <si>
    <t>Luīze Kravčenoka</t>
  </si>
  <si>
    <t>Keitija Medne</t>
  </si>
  <si>
    <t>Keita Dāve</t>
  </si>
  <si>
    <t>Alise Treikale</t>
  </si>
  <si>
    <t>Laura Kaļķe</t>
  </si>
  <si>
    <t>Ieva Ozola</t>
  </si>
  <si>
    <t>Elizabete Grīnvalde</t>
  </si>
  <si>
    <t>Vladislava Repcinska</t>
  </si>
  <si>
    <t>Melānija Tukmane</t>
  </si>
  <si>
    <t>Aleksa Geka</t>
  </si>
  <si>
    <t>Amanda France</t>
  </si>
  <si>
    <t>Keitija Daniela Blauberga</t>
  </si>
  <si>
    <t>Zirnekļu uzbrukums</t>
  </si>
  <si>
    <t>Mārupes Valsts ģimnāzija</t>
  </si>
  <si>
    <t>Sandra Kuļikovska</t>
  </si>
  <si>
    <t>Melānija Bumbiere.Emīlija Freimane(Bezmiegs)</t>
  </si>
  <si>
    <t>Aiz mirdzošā horizonta</t>
  </si>
  <si>
    <t>Forest</t>
  </si>
  <si>
    <t>"Flower of soul"</t>
  </si>
  <si>
    <t>Contemporary Solo Junior</t>
  </si>
  <si>
    <t>Eva Pakse</t>
  </si>
  <si>
    <t>Dana Paškova Lupane</t>
  </si>
  <si>
    <t>Contemporary Solo Adults</t>
  </si>
  <si>
    <t>Anastasija Siņelņikova</t>
  </si>
  <si>
    <t>Darja Gusarova</t>
  </si>
  <si>
    <t>Contemporary Small Groups Children</t>
  </si>
  <si>
    <t>Stoptime</t>
  </si>
  <si>
    <t>Stoptime dance studio</t>
  </si>
  <si>
    <t>Irína Kazačonoka</t>
  </si>
  <si>
    <t>Contemporary Formation Junior</t>
  </si>
  <si>
    <t>The touch of the wind</t>
  </si>
  <si>
    <t>Moment of worries</t>
  </si>
  <si>
    <t>When the leaves talk</t>
  </si>
  <si>
    <t>Show group "MIX"</t>
  </si>
  <si>
    <t>Mūsdienu deju studija "Dzintari"</t>
  </si>
  <si>
    <t>Monta Sprūde</t>
  </si>
  <si>
    <t>Jūlija Latsone</t>
  </si>
  <si>
    <t>Baltic Dance Cup 2024</t>
  </si>
  <si>
    <t>Up the stairs</t>
  </si>
  <si>
    <t xml:space="preserve">Lunch break </t>
  </si>
  <si>
    <t>Dance school "Vendija"</t>
  </si>
  <si>
    <t xml:space="preserve">Jekaterina Loce </t>
  </si>
  <si>
    <t>Freedance formation mini kids</t>
  </si>
  <si>
    <t>FUNNY COOKS</t>
  </si>
  <si>
    <t>Kriss Party</t>
  </si>
  <si>
    <t>DS TRIUMFS</t>
  </si>
  <si>
    <t>Hanna Ruttule</t>
  </si>
  <si>
    <t>Kate Seņkova</t>
  </si>
  <si>
    <t>Gabriella Volkova</t>
  </si>
  <si>
    <t xml:space="preserve">Nika Kudrjašova </t>
  </si>
  <si>
    <t xml:space="preserve">Olīvija Petra Sedmale </t>
  </si>
  <si>
    <t>Šarlote Stumbiņa</t>
  </si>
  <si>
    <t xml:space="preserve">Katrīna Borina </t>
  </si>
  <si>
    <t xml:space="preserve">Olivia Krivenko </t>
  </si>
  <si>
    <t>Marta Gediņa</t>
  </si>
  <si>
    <t xml:space="preserve">Elīza Namniece </t>
  </si>
  <si>
    <t>Sofija Rapoport</t>
  </si>
  <si>
    <t>Amanda Lūse</t>
  </si>
  <si>
    <t xml:space="preserve">Sofija Kaupāne </t>
  </si>
  <si>
    <t xml:space="preserve">Gerda Laganovska </t>
  </si>
  <si>
    <t>//</t>
  </si>
  <si>
    <t xml:space="preserve">Emma Roze Bekiča </t>
  </si>
  <si>
    <t xml:space="preserve">Ieva Šmitde </t>
  </si>
  <si>
    <t>Ariana Špagina</t>
  </si>
  <si>
    <t>DarKy's Dance School</t>
  </si>
  <si>
    <t>Mārcis Kupšis</t>
  </si>
  <si>
    <t>Aļesja Tereščenko</t>
  </si>
  <si>
    <t>Angelina Girucka</t>
  </si>
  <si>
    <t>Anna Kvelde</t>
  </si>
  <si>
    <t>Improvisation Mini Kids</t>
  </si>
  <si>
    <t xml:space="preserve">Odrianna Krivenko </t>
  </si>
  <si>
    <t>Sofija Homma</t>
  </si>
  <si>
    <t>BACKSTAGE Art Center</t>
  </si>
  <si>
    <t>Anete Makovecka</t>
  </si>
  <si>
    <t>Jasmīna Balga</t>
  </si>
  <si>
    <t>Amēlija Švinka</t>
  </si>
  <si>
    <t>Laura Mantaja</t>
  </si>
  <si>
    <t>Petra Zarakovska</t>
  </si>
  <si>
    <t>Žaklīna Melberga</t>
  </si>
  <si>
    <t>Veizāna deju skola</t>
  </si>
  <si>
    <t>Ketrina Karolīna</t>
  </si>
  <si>
    <t>Veizāna Deju Skola</t>
  </si>
  <si>
    <t>Pāvels Demetjevs</t>
  </si>
  <si>
    <t>Matvejs Bučinskis</t>
  </si>
  <si>
    <t>Milana Kmeta / Milana Soldatenoka</t>
  </si>
  <si>
    <t>15//16</t>
  </si>
  <si>
    <t>Šarlote Bulle / Anna Eihenbauma</t>
  </si>
  <si>
    <t>Tīna Cimermane / Alisa Smirnova</t>
  </si>
  <si>
    <t>14//13</t>
  </si>
  <si>
    <t>Paula Veizāne / Madara Dārta Siliniece</t>
  </si>
  <si>
    <t>Baiba Iekļava</t>
  </si>
  <si>
    <t>Falkon Boys</t>
  </si>
  <si>
    <t>six Zem</t>
  </si>
  <si>
    <t>Nikola Zemzare</t>
  </si>
  <si>
    <t>Milana Soldatenoka</t>
  </si>
  <si>
    <t>Madara Dārta Siliniece</t>
  </si>
  <si>
    <t>Tīna Cimermane</t>
  </si>
  <si>
    <t>Kate Lilienfelde</t>
  </si>
  <si>
    <t>Jeļizaveta Baikovska</t>
  </si>
  <si>
    <t>Lote Grīnberga</t>
  </si>
  <si>
    <t>Beāte Pakārkle</t>
  </si>
  <si>
    <t>Elīza Martemjanova</t>
  </si>
  <si>
    <t>Emīlija Tilcēna</t>
  </si>
  <si>
    <t>Daniella Cimermane</t>
  </si>
  <si>
    <t>Marta Pastore</t>
  </si>
  <si>
    <t>Uļjana Terentjeva</t>
  </si>
  <si>
    <t>Amanda Daugaviņa</t>
  </si>
  <si>
    <t>Anna Vītuma Jaunzema</t>
  </si>
  <si>
    <t>Elīna Bērziņa</t>
  </si>
  <si>
    <t>Herta Zarakovska</t>
  </si>
  <si>
    <t>Jasmīna Maldute</t>
  </si>
  <si>
    <t>Karmena Melngaile</t>
  </si>
  <si>
    <t>Katrīna Džeriņa</t>
  </si>
  <si>
    <t>Lauma Sofija Ragovska</t>
  </si>
  <si>
    <t>Patrīcija Mača</t>
  </si>
  <si>
    <t>Sesili Nikuradze</t>
  </si>
  <si>
    <t>Ziema 2025</t>
  </si>
  <si>
    <t>Terra</t>
  </si>
  <si>
    <t>Horeogrāfijas studija "Terra"</t>
  </si>
  <si>
    <t>Līna Sotnykova(Beautiful Beast)</t>
  </si>
  <si>
    <t>Keiko Čiekure-Mille(Rules of Beautiful )</t>
  </si>
  <si>
    <t>Luīze Reisone(Ocean Eyes)</t>
  </si>
  <si>
    <t>TDB dance studio</t>
  </si>
  <si>
    <t>Terēza Dinula</t>
  </si>
  <si>
    <t>Anastasija Litviņenkova(Teritory)</t>
  </si>
  <si>
    <t>Alise Peļņa(Not my responsibility)</t>
  </si>
  <si>
    <t>Sofia Lugovaja(Elastic heart)</t>
  </si>
  <si>
    <t>Maija Kopilova(Slip)</t>
  </si>
  <si>
    <t>Olīvija Riekstiņa(Neatlaidība)</t>
  </si>
  <si>
    <t>Letisija Lībiete(Ribs)</t>
  </si>
  <si>
    <t>Lauma Gaile</t>
  </si>
  <si>
    <t>Alīna Rozdaibida</t>
  </si>
  <si>
    <t>Nikola Dinula-Briede(Feeling Good)</t>
  </si>
  <si>
    <t>Everita Dūša(Cant Pretend)</t>
  </si>
  <si>
    <t>Darina Kovalenko.Varvara Kovalenko</t>
  </si>
  <si>
    <t>Dance Story</t>
  </si>
  <si>
    <t>Simona Meldere, Irina Silantjeva</t>
  </si>
  <si>
    <t>Hero in you</t>
  </si>
  <si>
    <t>TBD dance studio</t>
  </si>
  <si>
    <t>Rise Up</t>
  </si>
  <si>
    <t>Ready or not</t>
  </si>
  <si>
    <t>Rasā Pēdas</t>
  </si>
  <si>
    <t>Emīlija Grase</t>
  </si>
  <si>
    <t>Jasmīna Zvirbule</t>
  </si>
  <si>
    <t>Nora Neliusa</t>
  </si>
  <si>
    <t>Beatrise Blūma</t>
  </si>
  <si>
    <t>Emīlija Bukovska</t>
  </si>
  <si>
    <t>Milana Babre</t>
  </si>
  <si>
    <t>Žaklīna Gerika- Gēgermane</t>
  </si>
  <si>
    <t>Stefānija Zboroveca</t>
  </si>
  <si>
    <t>Arina Aržanceva</t>
  </si>
  <si>
    <t>Veranika Nikalayeva</t>
  </si>
  <si>
    <t>Improvisation Junior1</t>
  </si>
  <si>
    <t>Nikolajeva Veronika</t>
  </si>
  <si>
    <t>Leonova Alisa</t>
  </si>
  <si>
    <t>Darja Blohina</t>
  </si>
  <si>
    <t>Nora Jansma</t>
  </si>
  <si>
    <t>Alina Apine</t>
  </si>
  <si>
    <t>Baza Dance Company</t>
  </si>
  <si>
    <t>Daria Shubina</t>
  </si>
  <si>
    <t>Māris Rītiņš</t>
  </si>
  <si>
    <t>Vlada Vilčevska</t>
  </si>
  <si>
    <t>Marija Sutugina</t>
  </si>
  <si>
    <t>Kristina Štifurska</t>
  </si>
  <si>
    <t>Veronika Nikodimova</t>
  </si>
  <si>
    <t>Jasmīna Raēla Džeriņa</t>
  </si>
  <si>
    <t>Naģežda Gorina</t>
  </si>
  <si>
    <t>Alise Kangare</t>
  </si>
  <si>
    <t>Darja Timofejeva</t>
  </si>
  <si>
    <t>Elizabete Endriksone-Indriksone</t>
  </si>
  <si>
    <t>Karlīne Strēlniece</t>
  </si>
  <si>
    <t>Estere Meiere</t>
  </si>
  <si>
    <t>Marta Endriksone-Indriksone</t>
  </si>
  <si>
    <t>Edvards Supruns</t>
  </si>
  <si>
    <t>Milos Pouzou</t>
  </si>
  <si>
    <t>Gustavs Kauls</t>
  </si>
  <si>
    <t>Eduards Bucis</t>
  </si>
  <si>
    <t>Nora Jansma,Vlada Vilčevska</t>
  </si>
  <si>
    <t>Aļesja Tereščenko,Ksenija Pusa</t>
  </si>
  <si>
    <t>Alina Apine,Marija Sutugina</t>
  </si>
  <si>
    <t>08//12</t>
  </si>
  <si>
    <t>07//09</t>
  </si>
  <si>
    <t>06//11</t>
  </si>
  <si>
    <t>Angelina Polukejeva,Skārleta Dūša</t>
  </si>
  <si>
    <t>11//09</t>
  </si>
  <si>
    <t>Karlīne Strēlniece,Alise Kangare</t>
  </si>
  <si>
    <t>10//11</t>
  </si>
  <si>
    <t>Ieva Ņikulina,Marija Nikitina</t>
  </si>
  <si>
    <t>11//12</t>
  </si>
  <si>
    <t>Kristina Štifurska,Veronika Nikodimova</t>
  </si>
  <si>
    <t>Naģežda Gorina,Darja Timofejeva</t>
  </si>
  <si>
    <t>Katrina Kortikova, Evelīna Gurjeva</t>
  </si>
  <si>
    <t>INVISIBLE</t>
  </si>
  <si>
    <t>Backstage Art Center &amp; Born 2 Dance</t>
  </si>
  <si>
    <t>HYPNOTIZE</t>
  </si>
  <si>
    <t>K. Karolīna / D. Ģīle</t>
  </si>
  <si>
    <t>Girl power</t>
  </si>
  <si>
    <t>Elīza Namniece(Ilgas)</t>
  </si>
  <si>
    <t>Deju skola "Vendija"</t>
  </si>
  <si>
    <t>Inese Vazne</t>
  </si>
  <si>
    <t>Sofija Kaupāne(Es pārvaru)</t>
  </si>
  <si>
    <t>Amēlija Juženko(Ieslēgt sauli)</t>
  </si>
  <si>
    <t>Adriana Mincena</t>
  </si>
  <si>
    <t>Vera Radkeviča</t>
  </si>
  <si>
    <t>Pavasaris 2025</t>
  </si>
  <si>
    <t>Heidija Vazne(Sapņu lidojums)</t>
  </si>
  <si>
    <t>Anna Vaščenko(Sun)</t>
  </si>
  <si>
    <t>Vera Radkeviča(Overthinking)</t>
  </si>
  <si>
    <t>DENSAR</t>
  </si>
  <si>
    <t>Marija Šaurova</t>
  </si>
  <si>
    <t>Ksenija Malceva (Rhytm rebel)</t>
  </si>
  <si>
    <t xml:space="preserve">RiGA CiTY JAZZ dance </t>
  </si>
  <si>
    <t>Alisa Košeļeva</t>
  </si>
  <si>
    <t>Madara Ošiņa(I have to be careul)</t>
  </si>
  <si>
    <t>Estere Rituma (Kaķis miglā)</t>
  </si>
  <si>
    <t>Jaunarāja Amanda</t>
  </si>
  <si>
    <t>Nina Isurina,Bažena Lebedeva</t>
  </si>
  <si>
    <t>Simona Meldere</t>
  </si>
  <si>
    <t>Amoriņi</t>
  </si>
  <si>
    <t>Deju skola Colour Point</t>
  </si>
  <si>
    <t>Anda Zīsberga Kristīne Kitnere</t>
  </si>
  <si>
    <t>Rotaļas</t>
  </si>
  <si>
    <t>Uguns un Ūdens</t>
  </si>
  <si>
    <t>Pērvērsties tukšumā</t>
  </si>
  <si>
    <t>Izlaušanās</t>
  </si>
  <si>
    <t>Gabriella Volkova(Iekšējās baiļu ēnas)</t>
  </si>
  <si>
    <t>Olīvija Eglīte(Kad sienas plaisā)</t>
  </si>
  <si>
    <t>Elisaveta Filipu (Pirmie soļi Parīzē)</t>
  </si>
  <si>
    <t>Žanete Vitišina</t>
  </si>
  <si>
    <t>Sofija Kaupāne</t>
  </si>
  <si>
    <t>Heidija Vazne</t>
  </si>
  <si>
    <t>Olīvija Eglīte</t>
  </si>
  <si>
    <t>Jasmīna Balode</t>
  </si>
  <si>
    <t>Zboroveca Stefānija</t>
  </si>
  <si>
    <t>Gabriela Marta Sērensena</t>
  </si>
  <si>
    <t>Katrīna Dundure</t>
  </si>
  <si>
    <t>Gabriella Čimbare</t>
  </si>
  <si>
    <t>Mūsdienu deju grupa STILS</t>
  </si>
  <si>
    <t>Anna Kvelde, Beāte Ēķe</t>
  </si>
  <si>
    <t>Gerika-Gēgermane Gabriela</t>
  </si>
  <si>
    <t>Madara Ošiņa</t>
  </si>
  <si>
    <t>Estere Rituma</t>
  </si>
  <si>
    <t>Katrīna Borina</t>
  </si>
  <si>
    <t>Marta Madžule</t>
  </si>
  <si>
    <t>Hauka Rosita</t>
  </si>
  <si>
    <t>Amēlija Terentjeva</t>
  </si>
  <si>
    <t>Milana Jakubina</t>
  </si>
  <si>
    <t>Markuss Niciparovičš</t>
  </si>
  <si>
    <t>Deju studija "Night&amp;Day"</t>
  </si>
  <si>
    <t>Jana Abdrašitova, Linda Paulauska-Šeļakova</t>
  </si>
  <si>
    <t>Poļina Peļņika,Milana Jakubina</t>
  </si>
  <si>
    <t>Markuss Niciparovičš,Amēlija Rinkevica</t>
  </si>
  <si>
    <t>Dāvids Puķjānis</t>
  </si>
  <si>
    <t>Artjoms Poļivkins</t>
  </si>
  <si>
    <t>Alisa Rumjanceva,Daniela Pokšāne</t>
  </si>
  <si>
    <t>Poļakova Poļina,Enija Zariņa</t>
  </si>
  <si>
    <t>13//14</t>
  </si>
  <si>
    <t>Emīlija Leišavniece,Mia Kukīte</t>
  </si>
  <si>
    <t>14//15</t>
  </si>
  <si>
    <t>Iļģuciema pamatskola</t>
  </si>
  <si>
    <t>Aiga Anna Jokša</t>
  </si>
  <si>
    <t>Alisa Kalinina,Aleksandra Terehova</t>
  </si>
  <si>
    <t>Leida Lejiete,Karolaina Druka-Jaunzema</t>
  </si>
  <si>
    <t>DANCE BEAT STUDIO</t>
  </si>
  <si>
    <t>Linda Kepton</t>
  </si>
  <si>
    <t>Leila Rozentāle ,Madara Vaska</t>
  </si>
  <si>
    <t>Enija Grandovska,Jeļizaveta Vatčenko</t>
  </si>
  <si>
    <t>Alma Dupate,Katrīna Ceriņa</t>
  </si>
  <si>
    <t>Elīza Vītola,Endija Zvirgzdiņa</t>
  </si>
  <si>
    <t>Kerija Kučāne,Rebeka Anna Liepiņa</t>
  </si>
  <si>
    <t>Naomi Jukumsone-Jukumniece,Katrīna Kalniņa</t>
  </si>
  <si>
    <t>Sāra Sosņicka,Sintija Ģēģere</t>
  </si>
  <si>
    <t>13//15</t>
  </si>
  <si>
    <t>Little Johnys</t>
  </si>
  <si>
    <t>Explosion Kids</t>
  </si>
  <si>
    <t>Valērija Striško</t>
  </si>
  <si>
    <t>Emīlija Lazdiņa</t>
  </si>
  <si>
    <t>Burča Poļina</t>
  </si>
  <si>
    <t>Gabriēla Lūciņa</t>
  </si>
  <si>
    <t>Ieva Ņikuļina</t>
  </si>
  <si>
    <t>Marija Nikitina</t>
  </si>
  <si>
    <t>Elīza Kampāne</t>
  </si>
  <si>
    <t>Tomass Miķelāns</t>
  </si>
  <si>
    <t>Rūdolfs Rutko</t>
  </si>
  <si>
    <t>Sofija Ozola</t>
  </si>
  <si>
    <t>Madara Iļjučonoka</t>
  </si>
  <si>
    <t>Īrisa Ļiļikina</t>
  </si>
  <si>
    <t>Kārkliņa Justīne</t>
  </si>
  <si>
    <t>Adriana Eltermane</t>
  </si>
  <si>
    <t>Petrišins Kirills,Striško Valerija</t>
  </si>
  <si>
    <t>Burča Poļina,Santa Staļģeviča</t>
  </si>
  <si>
    <t>Alise Skrodere,Ketija Bērziņa</t>
  </si>
  <si>
    <t>Jēkabs Čivlis ,Valters Galveits</t>
  </si>
  <si>
    <t xml:space="preserve">Anete Zolmane,Alise Rastjogina  </t>
  </si>
  <si>
    <t>Sofija Ķīse,Karlīna Ceriņa</t>
  </si>
  <si>
    <t>Fišere Darina,Anna Konstantinova</t>
  </si>
  <si>
    <t>Madara Iļjučonoka,Gabriēla Lūciņa</t>
  </si>
  <si>
    <t>Sofija Ozola,Emīlija Lazdiņa</t>
  </si>
  <si>
    <t>10//12</t>
  </si>
  <si>
    <t>Kima Rauduve,Ance Krilova</t>
  </si>
  <si>
    <t>09//10</t>
  </si>
  <si>
    <t>Estere Liepiņa,Linda Lejiete</t>
  </si>
  <si>
    <t>Debora Gutnika,Airita Balinska</t>
  </si>
  <si>
    <t>Roberta Krūmiņa,Marta Tauriņa</t>
  </si>
  <si>
    <t>09//12</t>
  </si>
  <si>
    <t>Adrija Magone Apine,Patrīcija Magonīte</t>
  </si>
  <si>
    <t>Anna Lūcija Jevčuka,Elīza Kampāne</t>
  </si>
  <si>
    <t>Gabriēla Lamstere,Sofija Lubgāne</t>
  </si>
  <si>
    <t>Sofija Paluhina,Melisa Zvirgzdiņa</t>
  </si>
  <si>
    <t>Letīcija Ļeonova </t>
  </si>
  <si>
    <t>VEIZANA DANCE SCHOOL</t>
  </si>
  <si>
    <t>Ketrina Karolīna Fattahova</t>
  </si>
  <si>
    <t>Sofja Stepko</t>
  </si>
  <si>
    <t>Deju studija "Blaze"</t>
  </si>
  <si>
    <t>Tatjana Jermolajeva</t>
  </si>
  <si>
    <t>Aivija Vilka</t>
  </si>
  <si>
    <t>Evelīna Krinberga</t>
  </si>
  <si>
    <t>Jeremijs Jēkabsons</t>
  </si>
  <si>
    <t>Amanda Freivalde,Leo Fedoreks</t>
  </si>
  <si>
    <t xml:space="preserve">Terēze Dārta Ozola,Ulfs Dāgs Jēkabsons </t>
  </si>
  <si>
    <t>07//08</t>
  </si>
  <si>
    <t>Zane Jasiūna,Adelina Puķīte</t>
  </si>
  <si>
    <t>08//10</t>
  </si>
  <si>
    <t>Elīza Tīruma ,Patricija Eglīte </t>
  </si>
  <si>
    <t>Einārs Ivanovs,Andris Jevcuks</t>
  </si>
  <si>
    <t>03//07</t>
  </si>
  <si>
    <t xml:space="preserve">Milana Kuzņecova,Laura Krasta </t>
  </si>
  <si>
    <t>08//11</t>
  </si>
  <si>
    <t xml:space="preserve">Dace Meire ,Marta Virbule </t>
  </si>
  <si>
    <t>Kitija Bogomola,Adelīna Ceska</t>
  </si>
  <si>
    <t>Darja BerlizovaValērija Zolotova</t>
  </si>
  <si>
    <t>Evelīna Krinberga,Beāte Bajāre</t>
  </si>
  <si>
    <t>Jeremijs Jēkabsons,Rūdolfs Rutko</t>
  </si>
  <si>
    <t>05//10</t>
  </si>
  <si>
    <t xml:space="preserve">Marija Gogoļa,Marta Luckāne </t>
  </si>
  <si>
    <t>Valters Mitrevics,Tomass Miķelāns</t>
  </si>
  <si>
    <t>Daniela Pokšāne</t>
  </si>
  <si>
    <t>Anna Eihenbauma</t>
  </si>
  <si>
    <t>Mia Kukīte</t>
  </si>
  <si>
    <t>Paula Petruseviča</t>
  </si>
  <si>
    <t>Alisa Kalinina</t>
  </si>
  <si>
    <t>Alisa Rumjanceva</t>
  </si>
  <si>
    <t>Simona Statkus</t>
  </si>
  <si>
    <t>BAIBA IEKĻAVA</t>
  </si>
  <si>
    <t>Aleksandra Terehova</t>
  </si>
  <si>
    <t>Valerija Kačjušite</t>
  </si>
  <si>
    <t>Anna  Ivašķeviča</t>
  </si>
  <si>
    <t>Emīlija Leišavniece</t>
  </si>
  <si>
    <t>Estere Stoļere</t>
  </si>
  <si>
    <t>Sintija Ģēģere</t>
  </si>
  <si>
    <t>Enija Grandovska</t>
  </si>
  <si>
    <t>Endija Zvirgzdiņa</t>
  </si>
  <si>
    <t>Leida Lejiete</t>
  </si>
  <si>
    <t>Summa līdz 4 labākiem startiem Latvijā</t>
  </si>
  <si>
    <t>Līgas Libertes deju teātris</t>
  </si>
  <si>
    <t>Līga Liberte</t>
  </si>
</sst>
</file>

<file path=xl/styles.xml><?xml version="1.0" encoding="utf-8"?>
<styleSheet xmlns="http://schemas.openxmlformats.org/spreadsheetml/2006/main">
  <fonts count="3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</font>
    <font>
      <sz val="11"/>
      <color indexed="8"/>
      <name val="Calibri"/>
      <family val="2"/>
      <charset val="204"/>
    </font>
    <font>
      <sz val="10"/>
      <color indexed="8"/>
      <name val="Arial1"/>
      <charset val="186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theme="7" tint="-0.249977111117893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color indexed="8"/>
      <name val="Arial"/>
      <family val="2"/>
      <charset val="186"/>
    </font>
    <font>
      <sz val="9"/>
      <name val="Arial"/>
      <family val="2"/>
      <charset val="204"/>
    </font>
    <font>
      <b/>
      <sz val="12"/>
      <color theme="7" tint="-0.249977111117893"/>
      <name val="Arial"/>
      <family val="2"/>
      <charset val="204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Calibri"/>
      <family val="2"/>
      <charset val="186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  <font>
      <b/>
      <sz val="12"/>
      <color theme="7" tint="-0.249977111117893"/>
      <name val="Calibri"/>
      <family val="2"/>
      <scheme val="minor"/>
    </font>
    <font>
      <sz val="9"/>
      <name val="Arial"/>
      <family val="2"/>
      <charset val="186"/>
    </font>
    <font>
      <sz val="8"/>
      <name val="Arial"/>
      <family val="2"/>
      <charset val="204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i/>
      <sz val="12"/>
      <name val="Times New Roman"/>
      <family val="1"/>
    </font>
    <font>
      <sz val="10"/>
      <color theme="1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6" fillId="0" borderId="0"/>
    <xf numFmtId="0" fontId="3" fillId="0" borderId="0"/>
    <xf numFmtId="0" fontId="7" fillId="0" borderId="0"/>
    <xf numFmtId="0" fontId="8" fillId="0" borderId="0"/>
    <xf numFmtId="0" fontId="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</cellStyleXfs>
  <cellXfs count="19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 vertical="center" wrapText="1"/>
    </xf>
    <xf numFmtId="0" fontId="0" fillId="0" borderId="0" xfId="0"/>
    <xf numFmtId="0" fontId="3" fillId="0" borderId="1" xfId="6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1" fillId="0" borderId="1" xfId="9" applyFont="1" applyFill="1" applyBorder="1" applyAlignment="1">
      <alignment horizontal="center"/>
    </xf>
    <xf numFmtId="0" fontId="1" fillId="0" borderId="1" xfId="0" applyFont="1" applyBorder="1"/>
    <xf numFmtId="0" fontId="10" fillId="2" borderId="1" xfId="1" applyFont="1" applyFill="1" applyBorder="1" applyAlignment="1">
      <alignment horizontal="center" vertical="center" wrapText="1"/>
    </xf>
    <xf numFmtId="0" fontId="0" fillId="0" borderId="1" xfId="0" applyBorder="1" applyAlignment="1"/>
    <xf numFmtId="0" fontId="0" fillId="0" borderId="3" xfId="0" applyBorder="1" applyAlignment="1"/>
    <xf numFmtId="0" fontId="5" fillId="0" borderId="1" xfId="0" applyFont="1" applyBorder="1"/>
    <xf numFmtId="0" fontId="5" fillId="0" borderId="1" xfId="6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9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/>
    </xf>
    <xf numFmtId="0" fontId="12" fillId="0" borderId="0" xfId="0" applyFont="1" applyFill="1" applyBorder="1" applyAlignment="1"/>
    <xf numFmtId="0" fontId="0" fillId="0" borderId="0" xfId="0" applyBorder="1"/>
    <xf numFmtId="0" fontId="9" fillId="0" borderId="0" xfId="0" applyFont="1" applyFill="1" applyBorder="1" applyAlignment="1">
      <alignment horizontal="center"/>
    </xf>
    <xf numFmtId="0" fontId="0" fillId="0" borderId="0" xfId="0" applyFill="1" applyBorder="1"/>
    <xf numFmtId="0" fontId="10" fillId="0" borderId="0" xfId="0" applyFont="1" applyFill="1" applyBorder="1" applyAlignment="1">
      <alignment horizontal="center"/>
    </xf>
    <xf numFmtId="0" fontId="11" fillId="0" borderId="0" xfId="9" applyFont="1" applyFill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0" fillId="0" borderId="0" xfId="0" applyFill="1"/>
    <xf numFmtId="0" fontId="0" fillId="0" borderId="0" xfId="0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6" fillId="0" borderId="0" xfId="0" applyFont="1" applyFill="1" applyBorder="1"/>
    <xf numFmtId="0" fontId="0" fillId="3" borderId="1" xfId="0" applyFill="1" applyBorder="1"/>
    <xf numFmtId="0" fontId="0" fillId="0" borderId="0" xfId="0" applyBorder="1" applyAlignment="1">
      <alignment horizontal="left"/>
    </xf>
    <xf numFmtId="0" fontId="14" fillId="0" borderId="0" xfId="0" applyFont="1" applyFill="1" applyBorder="1"/>
    <xf numFmtId="0" fontId="5" fillId="0" borderId="2" xfId="0" applyFont="1" applyFill="1" applyBorder="1"/>
    <xf numFmtId="0" fontId="3" fillId="0" borderId="2" xfId="6" applyFont="1" applyFill="1" applyBorder="1"/>
    <xf numFmtId="0" fontId="13" fillId="0" borderId="2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3" fillId="3" borderId="1" xfId="0" applyFont="1" applyFill="1" applyBorder="1"/>
    <xf numFmtId="0" fontId="14" fillId="3" borderId="1" xfId="0" applyFont="1" applyFill="1" applyBorder="1"/>
    <xf numFmtId="0" fontId="16" fillId="3" borderId="1" xfId="10" applyFont="1" applyFill="1" applyBorder="1"/>
    <xf numFmtId="0" fontId="17" fillId="3" borderId="1" xfId="14" applyFont="1" applyFill="1" applyBorder="1" applyAlignment="1">
      <alignment horizontal="left"/>
    </xf>
    <xf numFmtId="0" fontId="16" fillId="3" borderId="1" xfId="14" applyFont="1" applyFill="1" applyBorder="1"/>
    <xf numFmtId="0" fontId="16" fillId="3" borderId="1" xfId="19" applyFont="1" applyFill="1" applyBorder="1"/>
    <xf numFmtId="0" fontId="17" fillId="3" borderId="1" xfId="24" applyFont="1" applyFill="1" applyBorder="1" applyAlignment="1">
      <alignment horizontal="left"/>
    </xf>
    <xf numFmtId="0" fontId="16" fillId="3" borderId="1" xfId="24" applyFill="1" applyBorder="1"/>
    <xf numFmtId="0" fontId="16" fillId="3" borderId="2" xfId="24" applyFill="1" applyBorder="1"/>
    <xf numFmtId="0" fontId="16" fillId="3" borderId="1" xfId="25" applyFill="1" applyBorder="1"/>
    <xf numFmtId="0" fontId="0" fillId="0" borderId="2" xfId="0" applyBorder="1"/>
    <xf numFmtId="0" fontId="9" fillId="2" borderId="2" xfId="0" applyFont="1" applyFill="1" applyBorder="1" applyAlignment="1">
      <alignment horizontal="center"/>
    </xf>
    <xf numFmtId="0" fontId="17" fillId="3" borderId="2" xfId="24" applyFont="1" applyFill="1" applyBorder="1" applyAlignment="1">
      <alignment horizontal="left"/>
    </xf>
    <xf numFmtId="0" fontId="11" fillId="0" borderId="2" xfId="0" applyFont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7" fillId="3" borderId="1" xfId="26" applyFont="1" applyFill="1" applyBorder="1" applyAlignment="1">
      <alignment horizontal="left"/>
    </xf>
    <xf numFmtId="0" fontId="16" fillId="3" borderId="1" xfId="26" applyFill="1" applyBorder="1"/>
    <xf numFmtId="0" fontId="17" fillId="3" borderId="1" xfId="0" applyFont="1" applyFill="1" applyBorder="1" applyAlignment="1">
      <alignment horizontal="left"/>
    </xf>
    <xf numFmtId="0" fontId="16" fillId="3" borderId="1" xfId="0" applyFont="1" applyFill="1" applyBorder="1"/>
    <xf numFmtId="0" fontId="9" fillId="2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3" fillId="3" borderId="1" xfId="5" applyFont="1" applyFill="1" applyBorder="1" applyAlignment="1">
      <alignment horizontal="left"/>
    </xf>
    <xf numFmtId="0" fontId="18" fillId="3" borderId="1" xfId="0" applyFont="1" applyFill="1" applyBorder="1"/>
    <xf numFmtId="0" fontId="5" fillId="3" borderId="2" xfId="0" applyFont="1" applyFill="1" applyBorder="1"/>
    <xf numFmtId="0" fontId="5" fillId="3" borderId="2" xfId="12" applyFont="1" applyFill="1" applyBorder="1"/>
    <xf numFmtId="0" fontId="15" fillId="0" borderId="0" xfId="0" applyFont="1" applyBorder="1" applyAlignment="1">
      <alignment horizontal="center"/>
    </xf>
    <xf numFmtId="0" fontId="3" fillId="3" borderId="2" xfId="0" applyFont="1" applyFill="1" applyBorder="1" applyAlignment="1">
      <alignment horizontal="left"/>
    </xf>
    <xf numFmtId="0" fontId="16" fillId="3" borderId="0" xfId="25" applyFill="1" applyBorder="1"/>
    <xf numFmtId="0" fontId="5" fillId="3" borderId="4" xfId="0" applyFont="1" applyFill="1" applyBorder="1" applyAlignment="1">
      <alignment horizontal="left"/>
    </xf>
    <xf numFmtId="0" fontId="5" fillId="3" borderId="4" xfId="12" applyFont="1" applyFill="1" applyBorder="1"/>
    <xf numFmtId="0" fontId="5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left"/>
    </xf>
    <xf numFmtId="0" fontId="19" fillId="0" borderId="1" xfId="6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/>
    </xf>
    <xf numFmtId="0" fontId="20" fillId="3" borderId="1" xfId="0" applyFont="1" applyFill="1" applyBorder="1" applyAlignment="1">
      <alignment horizontal="left" vertical="center"/>
    </xf>
    <xf numFmtId="0" fontId="20" fillId="3" borderId="1" xfId="12" applyFont="1" applyFill="1" applyBorder="1" applyAlignment="1">
      <alignment horizontal="left" vertical="center"/>
    </xf>
    <xf numFmtId="0" fontId="20" fillId="3" borderId="1" xfId="18" applyFont="1" applyFill="1" applyBorder="1" applyAlignment="1">
      <alignment horizontal="left" vertical="center"/>
    </xf>
    <xf numFmtId="0" fontId="20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/>
    <xf numFmtId="0" fontId="0" fillId="0" borderId="0" xfId="0" applyAlignment="1">
      <alignment horizontal="center"/>
    </xf>
    <xf numFmtId="0" fontId="16" fillId="3" borderId="1" xfId="0" applyFont="1" applyFill="1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0" fillId="3" borderId="0" xfId="0" applyFill="1"/>
    <xf numFmtId="0" fontId="5" fillId="3" borderId="1" xfId="6" applyFont="1" applyFill="1" applyBorder="1" applyAlignment="1">
      <alignment horizontal="left" vertical="center" wrapText="1"/>
    </xf>
    <xf numFmtId="0" fontId="5" fillId="3" borderId="0" xfId="6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/>
    </xf>
    <xf numFmtId="0" fontId="6" fillId="3" borderId="0" xfId="0" applyFont="1" applyFill="1" applyBorder="1"/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4" fillId="3" borderId="1" xfId="0" applyFont="1" applyFill="1" applyBorder="1" applyAlignment="1">
      <alignment horizontal="center"/>
    </xf>
    <xf numFmtId="0" fontId="23" fillId="3" borderId="1" xfId="6" applyFont="1" applyFill="1" applyBorder="1" applyAlignment="1">
      <alignment horizontal="left" wrapText="1"/>
    </xf>
    <xf numFmtId="0" fontId="3" fillId="3" borderId="1" xfId="6" applyFill="1" applyBorder="1"/>
    <xf numFmtId="0" fontId="5" fillId="3" borderId="1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vertical="center"/>
    </xf>
    <xf numFmtId="0" fontId="25" fillId="3" borderId="1" xfId="0" applyFont="1" applyFill="1" applyBorder="1" applyAlignment="1">
      <alignment horizontal="center"/>
    </xf>
    <xf numFmtId="0" fontId="25" fillId="3" borderId="1" xfId="0" applyFont="1" applyFill="1" applyBorder="1" applyAlignment="1">
      <alignment horizontal="left" vertical="center"/>
    </xf>
    <xf numFmtId="14" fontId="14" fillId="3" borderId="1" xfId="0" applyNumberFormat="1" applyFont="1" applyFill="1" applyBorder="1" applyAlignment="1">
      <alignment horizontal="center"/>
    </xf>
    <xf numFmtId="0" fontId="24" fillId="3" borderId="1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16" fillId="3" borderId="1" xfId="26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/>
    </xf>
    <xf numFmtId="0" fontId="5" fillId="0" borderId="0" xfId="0" applyFont="1" applyBorder="1"/>
    <xf numFmtId="0" fontId="1" fillId="0" borderId="0" xfId="0" applyFont="1" applyBorder="1"/>
    <xf numFmtId="0" fontId="17" fillId="3" borderId="1" xfId="14" applyFont="1" applyFill="1" applyBorder="1" applyAlignment="1">
      <alignment horizontal="center"/>
    </xf>
    <xf numFmtId="0" fontId="17" fillId="3" borderId="1" xfId="24" applyFont="1" applyFill="1" applyBorder="1" applyAlignment="1">
      <alignment horizontal="center"/>
    </xf>
    <xf numFmtId="0" fontId="17" fillId="3" borderId="2" xfId="24" applyFont="1" applyFill="1" applyBorder="1" applyAlignment="1">
      <alignment horizontal="center"/>
    </xf>
    <xf numFmtId="0" fontId="16" fillId="3" borderId="2" xfId="24" applyFill="1" applyBorder="1" applyAlignment="1">
      <alignment horizontal="center"/>
    </xf>
    <xf numFmtId="0" fontId="17" fillId="3" borderId="1" xfId="26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3" fillId="3" borderId="1" xfId="5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16" fillId="3" borderId="1" xfId="19" applyFont="1" applyFill="1" applyBorder="1" applyAlignment="1">
      <alignment horizontal="center"/>
    </xf>
    <xf numFmtId="0" fontId="16" fillId="3" borderId="1" xfId="10" applyFont="1" applyFill="1" applyBorder="1" applyAlignment="1">
      <alignment horizontal="center"/>
    </xf>
    <xf numFmtId="0" fontId="20" fillId="3" borderId="1" xfId="18" applyFont="1" applyFill="1" applyBorder="1" applyAlignment="1">
      <alignment horizontal="center" vertical="center"/>
    </xf>
    <xf numFmtId="0" fontId="6" fillId="3" borderId="1" xfId="26" applyFont="1" applyFill="1" applyBorder="1" applyAlignment="1">
      <alignment horizontal="left"/>
    </xf>
    <xf numFmtId="0" fontId="4" fillId="2" borderId="0" xfId="1" applyFont="1" applyFill="1" applyBorder="1" applyAlignment="1">
      <alignment horizontal="center" vertical="center" wrapText="1"/>
    </xf>
    <xf numFmtId="0" fontId="5" fillId="3" borderId="5" xfId="6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0" fontId="11" fillId="0" borderId="2" xfId="9" applyFont="1" applyFill="1" applyBorder="1" applyAlignment="1">
      <alignment horizontal="center"/>
    </xf>
    <xf numFmtId="0" fontId="27" fillId="3" borderId="1" xfId="0" applyFont="1" applyFill="1" applyBorder="1" applyAlignment="1">
      <alignment horizontal="left" vertical="center"/>
    </xf>
    <xf numFmtId="0" fontId="17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1" xfId="9" applyFont="1" applyFill="1" applyBorder="1" applyAlignment="1">
      <alignment horizontal="left" vertical="center"/>
    </xf>
    <xf numFmtId="0" fontId="16" fillId="3" borderId="0" xfId="24" applyFill="1" applyBorder="1"/>
    <xf numFmtId="0" fontId="29" fillId="0" borderId="1" xfId="0" applyFont="1" applyBorder="1" applyAlignment="1">
      <alignment horizontal="left"/>
    </xf>
    <xf numFmtId="0" fontId="17" fillId="3" borderId="0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/>
    </xf>
    <xf numFmtId="0" fontId="6" fillId="3" borderId="4" xfId="26" applyFont="1" applyFill="1" applyBorder="1" applyAlignment="1">
      <alignment horizontal="left"/>
    </xf>
    <xf numFmtId="0" fontId="17" fillId="3" borderId="4" xfId="26" applyFont="1" applyFill="1" applyBorder="1" applyAlignment="1">
      <alignment horizontal="center"/>
    </xf>
    <xf numFmtId="0" fontId="16" fillId="3" borderId="4" xfId="26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6" fillId="3" borderId="1" xfId="25" applyFill="1" applyBorder="1" applyAlignment="1">
      <alignment horizontal="center" vertical="center"/>
    </xf>
    <xf numFmtId="0" fontId="16" fillId="3" borderId="0" xfId="25" applyFill="1" applyBorder="1" applyAlignment="1">
      <alignment horizontal="center" vertical="center"/>
    </xf>
    <xf numFmtId="0" fontId="3" fillId="3" borderId="1" xfId="6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3" fillId="0" borderId="2" xfId="6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7">
    <cellStyle name="Excel Built-in Normal" xfId="8"/>
    <cellStyle name="Normal 2" xfId="2"/>
    <cellStyle name="Normal 3" xfId="3"/>
    <cellStyle name="Normal 3 2" xfId="4"/>
    <cellStyle name="Normal 4" xfId="5"/>
    <cellStyle name="Normal_Reitings 2 2004" xfId="6"/>
    <cellStyle name="Parastais" xfId="0" builtinId="0"/>
    <cellStyle name="Parastais 10" xfId="20"/>
    <cellStyle name="Parastais 11" xfId="15"/>
    <cellStyle name="Parastais 13" xfId="19"/>
    <cellStyle name="Parastais 14" xfId="21"/>
    <cellStyle name="Parastais 15" xfId="24"/>
    <cellStyle name="Parastais 16" xfId="22"/>
    <cellStyle name="Parastais 17" xfId="23"/>
    <cellStyle name="Parastais 18" xfId="25"/>
    <cellStyle name="Parastais 19" xfId="26"/>
    <cellStyle name="Parastais 2" xfId="10"/>
    <cellStyle name="Parastais 3" xfId="11"/>
    <cellStyle name="Parastais 4" xfId="14"/>
    <cellStyle name="Parastais 5" xfId="12"/>
    <cellStyle name="Parastais 6" xfId="13"/>
    <cellStyle name="Parastais 7" xfId="17"/>
    <cellStyle name="Parastais 8" xfId="16"/>
    <cellStyle name="Parastais 9" xfId="18"/>
    <cellStyle name="Обычный 2" xfId="7"/>
    <cellStyle name="Обычный 2 2" xfId="9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Iestād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Iestād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Iestād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6"/>
  <sheetViews>
    <sheetView topLeftCell="A19" workbookViewId="0">
      <selection activeCell="J8" sqref="J8"/>
    </sheetView>
  </sheetViews>
  <sheetFormatPr defaultRowHeight="15"/>
  <cols>
    <col min="2" max="2" width="32.28515625" bestFit="1" customWidth="1"/>
    <col min="3" max="3" width="23.28515625" bestFit="1" customWidth="1"/>
    <col min="4" max="4" width="23.28515625" style="8" customWidth="1"/>
    <col min="5" max="5" width="12.140625" style="8" customWidth="1"/>
    <col min="6" max="6" width="11.85546875" style="8" customWidth="1"/>
  </cols>
  <sheetData>
    <row r="1" spans="1:10" s="8" customFormat="1"/>
    <row r="2" spans="1:10" s="8" customFormat="1" ht="23.25">
      <c r="A2" s="189" t="s">
        <v>37</v>
      </c>
      <c r="B2" s="189"/>
      <c r="C2" s="189"/>
      <c r="D2" s="189"/>
      <c r="E2" s="189"/>
      <c r="F2" s="189"/>
      <c r="G2" s="189"/>
      <c r="H2" s="189"/>
      <c r="I2" s="189"/>
      <c r="J2" s="189"/>
    </row>
    <row r="3" spans="1:10" s="8" customFormat="1" ht="76.5">
      <c r="A3" s="5" t="s">
        <v>1</v>
      </c>
      <c r="B3" s="1"/>
      <c r="C3" s="1"/>
      <c r="D3" s="1"/>
      <c r="E3" s="2" t="s">
        <v>159</v>
      </c>
      <c r="F3" s="2" t="s">
        <v>249</v>
      </c>
      <c r="G3" s="2" t="s">
        <v>328</v>
      </c>
      <c r="H3" s="4"/>
      <c r="I3" s="4"/>
      <c r="J3" s="7" t="s">
        <v>565</v>
      </c>
    </row>
    <row r="4" spans="1:10" s="8" customFormat="1" ht="15.75">
      <c r="A4" s="6"/>
      <c r="B4" s="22"/>
      <c r="C4" s="1"/>
      <c r="D4" s="1"/>
      <c r="E4" s="11"/>
      <c r="F4" s="1"/>
      <c r="G4" s="11"/>
      <c r="H4" s="1"/>
      <c r="I4" s="1"/>
      <c r="J4" s="10"/>
    </row>
    <row r="5" spans="1:10" s="8" customFormat="1"/>
    <row r="6" spans="1:10" s="8" customFormat="1"/>
    <row r="7" spans="1:10" s="8" customFormat="1" ht="15.75" customHeight="1">
      <c r="A7" s="189" t="s">
        <v>38</v>
      </c>
      <c r="B7" s="189"/>
      <c r="C7" s="189"/>
      <c r="D7" s="189"/>
      <c r="E7" s="189"/>
      <c r="F7" s="189"/>
      <c r="G7" s="189"/>
      <c r="H7" s="189"/>
      <c r="I7" s="189"/>
      <c r="J7" s="189"/>
    </row>
    <row r="8" spans="1:10" s="8" customFormat="1" ht="76.5">
      <c r="A8" s="5" t="s">
        <v>1</v>
      </c>
      <c r="B8" s="1"/>
      <c r="C8" s="1"/>
      <c r="D8" s="1"/>
      <c r="E8" s="2" t="s">
        <v>159</v>
      </c>
      <c r="F8" s="2" t="s">
        <v>249</v>
      </c>
      <c r="G8" s="2" t="s">
        <v>328</v>
      </c>
      <c r="H8" s="4"/>
      <c r="I8" s="4"/>
      <c r="J8" s="7" t="s">
        <v>565</v>
      </c>
    </row>
    <row r="9" spans="1:10" s="8" customFormat="1" ht="15.75">
      <c r="A9" s="6"/>
      <c r="B9" s="22"/>
      <c r="C9" s="1"/>
      <c r="D9" s="1"/>
      <c r="E9" s="11"/>
      <c r="F9" s="1"/>
      <c r="G9" s="11"/>
      <c r="H9" s="1"/>
      <c r="I9" s="1"/>
      <c r="J9" s="10"/>
    </row>
    <row r="10" spans="1:10" s="8" customFormat="1"/>
    <row r="11" spans="1:10" s="8" customFormat="1" ht="23.25">
      <c r="A11" s="189" t="s">
        <v>69</v>
      </c>
      <c r="B11" s="189"/>
      <c r="C11" s="189"/>
      <c r="D11" s="189"/>
      <c r="E11" s="189"/>
      <c r="F11" s="189"/>
      <c r="G11" s="189"/>
      <c r="H11" s="189"/>
      <c r="I11" s="189"/>
      <c r="J11" s="189"/>
    </row>
    <row r="12" spans="1:10" s="8" customFormat="1" ht="76.5">
      <c r="A12" s="5" t="s">
        <v>1</v>
      </c>
      <c r="B12" s="1"/>
      <c r="C12" s="1"/>
      <c r="D12" s="1"/>
      <c r="E12" s="2" t="s">
        <v>159</v>
      </c>
      <c r="F12" s="2" t="s">
        <v>249</v>
      </c>
      <c r="G12" s="2" t="s">
        <v>328</v>
      </c>
      <c r="H12" s="4"/>
      <c r="I12" s="4"/>
      <c r="J12" s="7" t="s">
        <v>565</v>
      </c>
    </row>
    <row r="13" spans="1:10" s="8" customFormat="1" ht="15.75">
      <c r="A13" s="23"/>
      <c r="B13" s="1"/>
      <c r="C13" s="1"/>
      <c r="D13" s="1"/>
      <c r="E13" s="1"/>
      <c r="F13" s="21"/>
      <c r="G13" s="13"/>
      <c r="H13" s="13"/>
      <c r="I13" s="13"/>
      <c r="J13" s="12">
        <f>G13</f>
        <v>0</v>
      </c>
    </row>
    <row r="14" spans="1:10" s="8" customFormat="1"/>
    <row r="15" spans="1:10" s="8" customFormat="1"/>
    <row r="16" spans="1:10" s="8" customFormat="1" ht="23.25">
      <c r="A16" s="189" t="s">
        <v>32</v>
      </c>
      <c r="B16" s="189"/>
      <c r="C16" s="189"/>
      <c r="D16" s="189"/>
      <c r="E16" s="189"/>
      <c r="F16" s="189"/>
      <c r="G16" s="189"/>
      <c r="H16" s="189"/>
      <c r="I16" s="189"/>
      <c r="J16" s="189"/>
    </row>
    <row r="17" spans="1:17" s="8" customFormat="1" ht="76.5">
      <c r="A17" s="5" t="s">
        <v>1</v>
      </c>
      <c r="B17" s="1"/>
      <c r="C17" s="1"/>
      <c r="D17" s="1"/>
      <c r="E17" s="2" t="s">
        <v>159</v>
      </c>
      <c r="F17" s="2" t="s">
        <v>249</v>
      </c>
      <c r="G17" s="2" t="s">
        <v>328</v>
      </c>
      <c r="H17" s="4"/>
      <c r="I17" s="4"/>
      <c r="J17" s="7" t="s">
        <v>565</v>
      </c>
    </row>
    <row r="18" spans="1:17" s="8" customFormat="1" ht="15.75">
      <c r="A18" s="23">
        <v>1</v>
      </c>
      <c r="B18" s="157" t="s">
        <v>162</v>
      </c>
      <c r="C18" s="157" t="s">
        <v>157</v>
      </c>
      <c r="D18" s="157" t="s">
        <v>163</v>
      </c>
      <c r="E18" s="13">
        <f>100</f>
        <v>100</v>
      </c>
      <c r="F18" s="9"/>
      <c r="G18" s="13"/>
      <c r="H18" s="13"/>
      <c r="I18" s="3"/>
      <c r="J18" s="12">
        <f>E18</f>
        <v>100</v>
      </c>
    </row>
    <row r="19" spans="1:17" s="8" customFormat="1" ht="15.75">
      <c r="A19" s="23"/>
      <c r="B19" s="20"/>
      <c r="C19" s="20"/>
      <c r="D19" s="20"/>
      <c r="E19" s="13"/>
      <c r="F19" s="9"/>
      <c r="G19" s="13"/>
      <c r="H19" s="13"/>
      <c r="I19" s="3"/>
      <c r="J19" s="12">
        <f>G19</f>
        <v>0</v>
      </c>
    </row>
    <row r="20" spans="1:17" s="8" customFormat="1">
      <c r="M20" s="26"/>
      <c r="N20" s="26"/>
      <c r="O20" s="26"/>
    </row>
    <row r="21" spans="1:17" s="8" customFormat="1">
      <c r="M21" s="31"/>
      <c r="N21" s="35"/>
      <c r="O21" s="26"/>
    </row>
    <row r="22" spans="1:17" ht="23.25">
      <c r="A22" s="189" t="s">
        <v>25</v>
      </c>
      <c r="B22" s="189"/>
      <c r="C22" s="189"/>
      <c r="D22" s="189"/>
      <c r="E22" s="189"/>
      <c r="F22" s="189"/>
      <c r="G22" s="189"/>
      <c r="H22" s="189"/>
      <c r="I22" s="189"/>
      <c r="J22" s="189"/>
      <c r="M22" s="26"/>
      <c r="N22" s="26"/>
      <c r="O22" s="26"/>
    </row>
    <row r="23" spans="1:17" ht="76.5">
      <c r="A23" s="5" t="s">
        <v>1</v>
      </c>
      <c r="B23" s="1"/>
      <c r="C23" s="1"/>
      <c r="D23" s="1"/>
      <c r="E23" s="2" t="s">
        <v>159</v>
      </c>
      <c r="F23" s="2" t="s">
        <v>249</v>
      </c>
      <c r="G23" s="2" t="s">
        <v>328</v>
      </c>
      <c r="H23" s="4"/>
      <c r="I23" s="4"/>
      <c r="J23" s="7" t="s">
        <v>565</v>
      </c>
    </row>
    <row r="24" spans="1:17" ht="15.75">
      <c r="A24" s="23"/>
      <c r="B24" s="20"/>
      <c r="C24" s="20"/>
      <c r="D24" s="20"/>
      <c r="E24" s="13"/>
      <c r="F24" s="9"/>
      <c r="G24" s="13"/>
      <c r="H24" s="13"/>
      <c r="I24" s="3"/>
      <c r="J24" s="12">
        <f>G24</f>
        <v>0</v>
      </c>
    </row>
    <row r="26" spans="1:17" ht="23.25">
      <c r="A26" s="189" t="s">
        <v>143</v>
      </c>
      <c r="B26" s="189"/>
      <c r="C26" s="189"/>
      <c r="D26" s="189"/>
      <c r="E26" s="189"/>
      <c r="F26" s="189"/>
      <c r="G26" s="189"/>
      <c r="H26" s="189"/>
      <c r="I26" s="189"/>
      <c r="J26" s="189"/>
    </row>
    <row r="27" spans="1:17" s="8" customFormat="1" ht="76.5">
      <c r="A27" s="5" t="s">
        <v>1</v>
      </c>
      <c r="B27" s="1"/>
      <c r="C27" s="1"/>
      <c r="D27" s="1"/>
      <c r="E27" s="2" t="s">
        <v>159</v>
      </c>
      <c r="F27" s="2" t="s">
        <v>249</v>
      </c>
      <c r="G27" s="2" t="s">
        <v>328</v>
      </c>
      <c r="H27" s="4"/>
      <c r="I27" s="4"/>
      <c r="J27" s="7" t="s">
        <v>565</v>
      </c>
    </row>
    <row r="28" spans="1:17" s="8" customFormat="1" ht="15.75">
      <c r="A28" s="23"/>
      <c r="B28" s="1"/>
      <c r="C28" s="1"/>
      <c r="D28" s="1"/>
      <c r="E28" s="13"/>
      <c r="F28" s="21"/>
      <c r="G28" s="13"/>
      <c r="H28" s="13"/>
      <c r="I28" s="13"/>
      <c r="J28" s="12">
        <f>G28</f>
        <v>0</v>
      </c>
    </row>
    <row r="29" spans="1:17" s="8" customFormat="1"/>
    <row r="30" spans="1:17" ht="23.25">
      <c r="A30" s="189" t="s">
        <v>39</v>
      </c>
      <c r="B30" s="189"/>
      <c r="C30" s="189"/>
      <c r="D30" s="189"/>
      <c r="E30" s="189"/>
      <c r="F30" s="189"/>
      <c r="G30" s="189"/>
      <c r="H30" s="189"/>
      <c r="I30" s="189"/>
      <c r="J30" s="189"/>
    </row>
    <row r="31" spans="1:17" ht="76.5">
      <c r="A31" s="5" t="s">
        <v>1</v>
      </c>
      <c r="B31" s="1"/>
      <c r="C31" s="1"/>
      <c r="D31" s="1"/>
      <c r="E31" s="2" t="s">
        <v>159</v>
      </c>
      <c r="F31" s="2" t="s">
        <v>249</v>
      </c>
      <c r="G31" s="2" t="s">
        <v>328</v>
      </c>
      <c r="H31" s="4"/>
      <c r="I31" s="4"/>
      <c r="J31" s="7" t="s">
        <v>565</v>
      </c>
      <c r="Q31" s="36"/>
    </row>
    <row r="32" spans="1:17" ht="15.75">
      <c r="A32" s="23"/>
      <c r="B32" s="1"/>
      <c r="C32" s="1"/>
      <c r="D32" s="1"/>
      <c r="E32" s="89"/>
      <c r="F32" s="88"/>
      <c r="G32" s="13"/>
      <c r="H32" s="13"/>
      <c r="I32" s="13"/>
      <c r="J32" s="12">
        <f>G32+H32+I32</f>
        <v>0</v>
      </c>
    </row>
    <row r="34" spans="1:10" ht="23.25">
      <c r="A34" s="189" t="s">
        <v>33</v>
      </c>
      <c r="B34" s="189"/>
      <c r="C34" s="189"/>
      <c r="D34" s="189"/>
      <c r="E34" s="189"/>
      <c r="F34" s="189"/>
      <c r="G34" s="189"/>
      <c r="H34" s="189"/>
      <c r="I34" s="189"/>
      <c r="J34" s="189"/>
    </row>
    <row r="35" spans="1:10" ht="76.5">
      <c r="A35" s="5" t="s">
        <v>1</v>
      </c>
      <c r="B35" s="1"/>
      <c r="C35" s="1"/>
      <c r="D35" s="1"/>
      <c r="E35" s="2" t="s">
        <v>159</v>
      </c>
      <c r="F35" s="2" t="s">
        <v>249</v>
      </c>
      <c r="G35" s="2" t="s">
        <v>328</v>
      </c>
      <c r="H35" s="4"/>
      <c r="I35" s="4"/>
      <c r="J35" s="7" t="s">
        <v>565</v>
      </c>
    </row>
    <row r="36" spans="1:10" ht="15.75">
      <c r="A36" s="23"/>
      <c r="B36" s="98"/>
      <c r="C36" s="98"/>
      <c r="D36" s="98"/>
      <c r="E36" s="82"/>
      <c r="F36" s="88"/>
      <c r="G36" s="13"/>
      <c r="H36" s="13"/>
      <c r="I36" s="13"/>
      <c r="J36" s="12">
        <f>G36</f>
        <v>0</v>
      </c>
    </row>
  </sheetData>
  <sortState ref="A32:J32">
    <sortCondition descending="1" ref="J32"/>
  </sortState>
  <mergeCells count="8">
    <mergeCell ref="A16:J16"/>
    <mergeCell ref="A34:J34"/>
    <mergeCell ref="A22:J22"/>
    <mergeCell ref="A30:J30"/>
    <mergeCell ref="A2:J2"/>
    <mergeCell ref="A7:J7"/>
    <mergeCell ref="A26:J26"/>
    <mergeCell ref="A11:J1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79"/>
  <sheetViews>
    <sheetView zoomScaleNormal="100" workbookViewId="0">
      <selection activeCell="K4" sqref="K4"/>
    </sheetView>
  </sheetViews>
  <sheetFormatPr defaultRowHeight="15"/>
  <cols>
    <col min="1" max="1" width="9.140625" style="99"/>
    <col min="2" max="2" width="21.42578125" bestFit="1" customWidth="1"/>
    <col min="3" max="3" width="8.7109375" style="33" customWidth="1"/>
    <col min="4" max="4" width="22.7109375" customWidth="1"/>
    <col min="5" max="5" width="16.5703125" customWidth="1"/>
    <col min="6" max="6" width="14.28515625" customWidth="1"/>
    <col min="7" max="7" width="11.28515625" customWidth="1"/>
    <col min="14" max="14" width="19" bestFit="1" customWidth="1"/>
  </cols>
  <sheetData>
    <row r="1" spans="1:20" ht="23.25">
      <c r="A1" s="189" t="s">
        <v>43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4"/>
      <c r="M1" s="14"/>
      <c r="N1" s="14"/>
      <c r="O1" s="14"/>
      <c r="P1" s="14"/>
      <c r="Q1" s="14"/>
    </row>
    <row r="2" spans="1:20" ht="76.5">
      <c r="A2" s="5" t="s">
        <v>1</v>
      </c>
      <c r="B2" s="1"/>
      <c r="C2" s="3"/>
      <c r="D2" s="1"/>
      <c r="E2" s="1"/>
      <c r="F2" s="2" t="s">
        <v>159</v>
      </c>
      <c r="G2" s="2" t="s">
        <v>249</v>
      </c>
      <c r="H2" s="4" t="s">
        <v>328</v>
      </c>
      <c r="I2" s="4" t="s">
        <v>416</v>
      </c>
      <c r="J2" s="4"/>
      <c r="K2" s="7" t="s">
        <v>565</v>
      </c>
    </row>
    <row r="3" spans="1:20" s="8" customFormat="1" ht="15.75">
      <c r="A3" s="6">
        <v>1</v>
      </c>
      <c r="B3" s="24" t="s">
        <v>155</v>
      </c>
      <c r="C3" s="130">
        <v>2011</v>
      </c>
      <c r="D3" s="43" t="s">
        <v>161</v>
      </c>
      <c r="E3" s="43" t="s">
        <v>104</v>
      </c>
      <c r="F3" s="15">
        <v>125</v>
      </c>
      <c r="G3" s="15">
        <f>121</f>
        <v>121</v>
      </c>
      <c r="H3" s="15">
        <f>126</f>
        <v>126</v>
      </c>
      <c r="I3" s="15">
        <f>105</f>
        <v>105</v>
      </c>
      <c r="J3" s="15"/>
      <c r="K3" s="10">
        <f>F3+G3+H3+I3</f>
        <v>477</v>
      </c>
      <c r="M3"/>
      <c r="Q3"/>
      <c r="S3"/>
      <c r="T3"/>
    </row>
    <row r="4" spans="1:20" s="8" customFormat="1" ht="15.75">
      <c r="A4" s="6">
        <v>2</v>
      </c>
      <c r="B4" s="24" t="s">
        <v>94</v>
      </c>
      <c r="C4" s="130">
        <v>2011</v>
      </c>
      <c r="D4" s="43" t="s">
        <v>19</v>
      </c>
      <c r="E4" s="43" t="s">
        <v>20</v>
      </c>
      <c r="F4" s="15">
        <v>129</v>
      </c>
      <c r="G4" s="15">
        <f>129</f>
        <v>129</v>
      </c>
      <c r="H4" s="15"/>
      <c r="I4" s="15">
        <f>109</f>
        <v>109</v>
      </c>
      <c r="J4" s="15"/>
      <c r="K4" s="10">
        <f>F4+G4+I4</f>
        <v>367</v>
      </c>
      <c r="M4"/>
      <c r="Q4"/>
    </row>
    <row r="5" spans="1:20" s="8" customFormat="1" ht="15.75">
      <c r="A5" s="6">
        <v>3</v>
      </c>
      <c r="B5" s="24" t="s">
        <v>79</v>
      </c>
      <c r="C5" s="130">
        <v>2011</v>
      </c>
      <c r="D5" s="43" t="s">
        <v>77</v>
      </c>
      <c r="E5" s="43" t="s">
        <v>78</v>
      </c>
      <c r="F5" s="15">
        <v>145</v>
      </c>
      <c r="G5" s="15">
        <f>133</f>
        <v>133</v>
      </c>
      <c r="H5" s="15"/>
      <c r="I5" s="15"/>
      <c r="J5" s="15"/>
      <c r="K5" s="10">
        <f>F5+G5</f>
        <v>278</v>
      </c>
      <c r="M5"/>
      <c r="Q5"/>
    </row>
    <row r="6" spans="1:20" s="8" customFormat="1" ht="15.75">
      <c r="A6" s="6">
        <v>4</v>
      </c>
      <c r="B6" s="24" t="s">
        <v>179</v>
      </c>
      <c r="C6" s="130">
        <v>2011</v>
      </c>
      <c r="D6" s="43" t="s">
        <v>161</v>
      </c>
      <c r="E6" s="43" t="s">
        <v>104</v>
      </c>
      <c r="F6" s="15">
        <v>117</v>
      </c>
      <c r="G6" s="15">
        <f>125</f>
        <v>125</v>
      </c>
      <c r="H6" s="15"/>
      <c r="I6" s="15"/>
      <c r="J6" s="15"/>
      <c r="K6" s="10">
        <f>F6+G6</f>
        <v>242</v>
      </c>
      <c r="M6"/>
      <c r="Q6"/>
    </row>
    <row r="7" spans="1:20" s="8" customFormat="1" ht="15.75">
      <c r="A7" s="6">
        <v>5</v>
      </c>
      <c r="B7" s="24" t="s">
        <v>95</v>
      </c>
      <c r="C7" s="130">
        <v>2010</v>
      </c>
      <c r="D7" s="43" t="s">
        <v>19</v>
      </c>
      <c r="E7" s="43" t="s">
        <v>20</v>
      </c>
      <c r="F7" s="15">
        <v>121</v>
      </c>
      <c r="G7" s="15">
        <f>117</f>
        <v>117</v>
      </c>
      <c r="H7" s="15"/>
      <c r="I7" s="15"/>
      <c r="J7" s="15"/>
      <c r="K7" s="10">
        <f>F7+G7</f>
        <v>238</v>
      </c>
      <c r="M7"/>
      <c r="Q7"/>
    </row>
    <row r="8" spans="1:20" s="8" customFormat="1" ht="15.75">
      <c r="A8" s="6">
        <v>6</v>
      </c>
      <c r="B8" s="24" t="s">
        <v>373</v>
      </c>
      <c r="C8" s="130">
        <v>2012</v>
      </c>
      <c r="D8" s="43" t="s">
        <v>370</v>
      </c>
      <c r="E8" s="43" t="s">
        <v>371</v>
      </c>
      <c r="F8" s="15"/>
      <c r="G8" s="15"/>
      <c r="H8" s="15">
        <f>130</f>
        <v>130</v>
      </c>
      <c r="I8" s="15">
        <f>97</f>
        <v>97</v>
      </c>
      <c r="J8" s="15"/>
      <c r="K8" s="10">
        <f>H8+I8</f>
        <v>227</v>
      </c>
      <c r="M8"/>
      <c r="Q8"/>
    </row>
    <row r="9" spans="1:20" s="8" customFormat="1" ht="15.75">
      <c r="A9" s="6">
        <v>7</v>
      </c>
      <c r="B9" s="24" t="s">
        <v>182</v>
      </c>
      <c r="C9" s="130">
        <v>2011</v>
      </c>
      <c r="D9" s="43" t="s">
        <v>165</v>
      </c>
      <c r="E9" s="43" t="s">
        <v>166</v>
      </c>
      <c r="F9" s="15">
        <v>90</v>
      </c>
      <c r="G9" s="15"/>
      <c r="H9" s="15">
        <f>103</f>
        <v>103</v>
      </c>
      <c r="I9" s="15"/>
      <c r="J9" s="15"/>
      <c r="K9" s="10">
        <f>F9+G9+H9</f>
        <v>193</v>
      </c>
      <c r="M9"/>
      <c r="Q9"/>
    </row>
    <row r="10" spans="1:20" s="8" customFormat="1" ht="15.75">
      <c r="A10" s="6">
        <v>8</v>
      </c>
      <c r="B10" s="24" t="s">
        <v>66</v>
      </c>
      <c r="C10" s="130">
        <v>2012</v>
      </c>
      <c r="D10" s="43" t="s">
        <v>19</v>
      </c>
      <c r="E10" s="43" t="s">
        <v>20</v>
      </c>
      <c r="F10" s="15">
        <v>90</v>
      </c>
      <c r="G10" s="15"/>
      <c r="H10" s="15"/>
      <c r="I10" s="15">
        <f>93</f>
        <v>93</v>
      </c>
      <c r="J10" s="15"/>
      <c r="K10" s="10">
        <f>F10+G10+I10</f>
        <v>183</v>
      </c>
      <c r="M10"/>
      <c r="Q10"/>
    </row>
    <row r="11" spans="1:20" s="8" customFormat="1" ht="15.75">
      <c r="A11" s="6">
        <v>9</v>
      </c>
      <c r="B11" s="24" t="s">
        <v>116</v>
      </c>
      <c r="C11" s="130">
        <v>2010</v>
      </c>
      <c r="D11" s="43" t="s">
        <v>107</v>
      </c>
      <c r="E11" s="43" t="s">
        <v>175</v>
      </c>
      <c r="F11" s="15">
        <v>137</v>
      </c>
      <c r="G11" s="15"/>
      <c r="H11" s="15"/>
      <c r="I11" s="15"/>
      <c r="J11" s="15"/>
      <c r="K11" s="10">
        <f>F11+G11</f>
        <v>137</v>
      </c>
      <c r="M11"/>
      <c r="Q11"/>
    </row>
    <row r="12" spans="1:20" s="8" customFormat="1" ht="15.75">
      <c r="A12" s="6">
        <v>10</v>
      </c>
      <c r="B12" s="24" t="s">
        <v>178</v>
      </c>
      <c r="C12" s="130">
        <v>2010</v>
      </c>
      <c r="D12" s="43" t="s">
        <v>157</v>
      </c>
      <c r="E12" s="43" t="s">
        <v>163</v>
      </c>
      <c r="F12" s="15">
        <v>133</v>
      </c>
      <c r="G12" s="15"/>
      <c r="H12" s="15"/>
      <c r="I12" s="15"/>
      <c r="J12" s="15"/>
      <c r="K12" s="10">
        <f>F12+G12</f>
        <v>133</v>
      </c>
      <c r="M12"/>
      <c r="Q12"/>
    </row>
    <row r="13" spans="1:20" s="8" customFormat="1" ht="15.75">
      <c r="A13" s="6">
        <v>10</v>
      </c>
      <c r="B13" s="24" t="s">
        <v>487</v>
      </c>
      <c r="C13" s="130">
        <v>2012</v>
      </c>
      <c r="D13" s="43" t="s">
        <v>19</v>
      </c>
      <c r="E13" s="43" t="s">
        <v>20</v>
      </c>
      <c r="F13" s="15"/>
      <c r="G13" s="15"/>
      <c r="H13" s="15"/>
      <c r="I13" s="15">
        <f>133</f>
        <v>133</v>
      </c>
      <c r="J13" s="15"/>
      <c r="K13" s="10">
        <f>I13</f>
        <v>133</v>
      </c>
    </row>
    <row r="14" spans="1:20" s="8" customFormat="1" ht="15.75">
      <c r="A14" s="6">
        <v>12</v>
      </c>
      <c r="B14" s="24" t="s">
        <v>488</v>
      </c>
      <c r="C14" s="130">
        <v>2012</v>
      </c>
      <c r="D14" s="43" t="s">
        <v>460</v>
      </c>
      <c r="E14" s="43" t="s">
        <v>461</v>
      </c>
      <c r="F14" s="15"/>
      <c r="G14" s="15"/>
      <c r="H14" s="15"/>
      <c r="I14" s="15">
        <v>129</v>
      </c>
      <c r="J14" s="15"/>
      <c r="K14" s="10">
        <f>I14</f>
        <v>129</v>
      </c>
    </row>
    <row r="15" spans="1:20" s="8" customFormat="1" ht="15.75">
      <c r="A15" s="6">
        <v>13</v>
      </c>
      <c r="B15" s="24" t="s">
        <v>117</v>
      </c>
      <c r="C15" s="130">
        <v>2010</v>
      </c>
      <c r="D15" s="43" t="s">
        <v>107</v>
      </c>
      <c r="E15" s="43" t="s">
        <v>108</v>
      </c>
      <c r="F15" s="15"/>
      <c r="G15" s="15"/>
      <c r="H15" s="15"/>
      <c r="I15" s="15">
        <v>125</v>
      </c>
      <c r="J15" s="15"/>
      <c r="K15" s="10">
        <f>I15</f>
        <v>125</v>
      </c>
    </row>
    <row r="16" spans="1:20" s="8" customFormat="1" ht="15.75">
      <c r="A16" s="6">
        <v>14</v>
      </c>
      <c r="B16" s="24" t="s">
        <v>374</v>
      </c>
      <c r="C16" s="130">
        <v>2011</v>
      </c>
      <c r="D16" s="43" t="s">
        <v>370</v>
      </c>
      <c r="E16" s="43" t="s">
        <v>371</v>
      </c>
      <c r="F16" s="15"/>
      <c r="G16" s="15"/>
      <c r="H16" s="15">
        <f>122</f>
        <v>122</v>
      </c>
      <c r="I16" s="15"/>
      <c r="J16" s="15"/>
      <c r="K16" s="10">
        <f>H16</f>
        <v>122</v>
      </c>
    </row>
    <row r="17" spans="1:17" s="8" customFormat="1" ht="15.75">
      <c r="A17" s="6">
        <v>15</v>
      </c>
      <c r="B17" s="24" t="s">
        <v>489</v>
      </c>
      <c r="C17" s="130">
        <v>2012</v>
      </c>
      <c r="D17" s="43" t="s">
        <v>19</v>
      </c>
      <c r="E17" s="43" t="s">
        <v>20</v>
      </c>
      <c r="F17" s="15"/>
      <c r="G17" s="15"/>
      <c r="H17" s="15"/>
      <c r="I17" s="15">
        <v>121</v>
      </c>
      <c r="J17" s="15"/>
      <c r="K17" s="10">
        <f>I17</f>
        <v>121</v>
      </c>
    </row>
    <row r="18" spans="1:17" s="8" customFormat="1" ht="15.75">
      <c r="A18" s="6">
        <v>16</v>
      </c>
      <c r="B18" s="24" t="s">
        <v>375</v>
      </c>
      <c r="C18" s="130">
        <v>2011</v>
      </c>
      <c r="D18" s="43" t="s">
        <v>276</v>
      </c>
      <c r="E18" s="43" t="s">
        <v>277</v>
      </c>
      <c r="F18" s="15"/>
      <c r="G18" s="15"/>
      <c r="H18" s="15">
        <v>118</v>
      </c>
      <c r="I18" s="15"/>
      <c r="J18" s="15"/>
      <c r="K18" s="10">
        <f>H18</f>
        <v>118</v>
      </c>
    </row>
    <row r="19" spans="1:17" s="8" customFormat="1" ht="15.75">
      <c r="A19" s="6">
        <v>17</v>
      </c>
      <c r="B19" s="24" t="s">
        <v>376</v>
      </c>
      <c r="C19" s="130">
        <v>2011</v>
      </c>
      <c r="D19" s="43" t="s">
        <v>276</v>
      </c>
      <c r="E19" s="43" t="s">
        <v>277</v>
      </c>
      <c r="F19" s="15"/>
      <c r="G19" s="15"/>
      <c r="H19" s="15">
        <v>114</v>
      </c>
      <c r="I19" s="15"/>
      <c r="J19" s="15"/>
      <c r="K19" s="10">
        <f>H19</f>
        <v>114</v>
      </c>
    </row>
    <row r="20" spans="1:17" s="8" customFormat="1" ht="15.75">
      <c r="A20" s="6">
        <v>17</v>
      </c>
      <c r="B20" s="24" t="s">
        <v>490</v>
      </c>
      <c r="C20" s="130">
        <v>2011</v>
      </c>
      <c r="D20" s="43" t="s">
        <v>475</v>
      </c>
      <c r="E20" s="43" t="s">
        <v>476</v>
      </c>
      <c r="F20" s="15"/>
      <c r="G20" s="15"/>
      <c r="H20" s="15"/>
      <c r="I20" s="15">
        <v>114</v>
      </c>
      <c r="J20" s="15"/>
      <c r="K20" s="10">
        <f>I20</f>
        <v>114</v>
      </c>
    </row>
    <row r="21" spans="1:17" s="8" customFormat="1" ht="15.75">
      <c r="A21" s="6">
        <v>17</v>
      </c>
      <c r="B21" s="24" t="s">
        <v>491</v>
      </c>
      <c r="C21" s="130">
        <v>2011</v>
      </c>
      <c r="D21" s="43" t="s">
        <v>370</v>
      </c>
      <c r="E21" s="43" t="s">
        <v>371</v>
      </c>
      <c r="F21" s="15"/>
      <c r="G21" s="15"/>
      <c r="H21" s="15"/>
      <c r="I21" s="15">
        <v>114</v>
      </c>
      <c r="J21" s="15"/>
      <c r="K21" s="10">
        <f>I21</f>
        <v>114</v>
      </c>
    </row>
    <row r="22" spans="1:17" s="8" customFormat="1" ht="15.75">
      <c r="A22" s="6">
        <v>20</v>
      </c>
      <c r="B22" s="24" t="s">
        <v>285</v>
      </c>
      <c r="C22" s="130">
        <v>2011</v>
      </c>
      <c r="D22" s="43" t="s">
        <v>291</v>
      </c>
      <c r="E22" s="43" t="s">
        <v>292</v>
      </c>
      <c r="F22" s="15"/>
      <c r="G22" s="15">
        <v>113</v>
      </c>
      <c r="H22" s="15"/>
      <c r="I22" s="15"/>
      <c r="J22" s="15"/>
      <c r="K22" s="10">
        <f>F22+G22</f>
        <v>113</v>
      </c>
    </row>
    <row r="23" spans="1:17" s="8" customFormat="1" ht="15.75">
      <c r="A23" s="6">
        <v>21</v>
      </c>
      <c r="B23" s="24" t="s">
        <v>180</v>
      </c>
      <c r="C23" s="130">
        <v>2010</v>
      </c>
      <c r="D23" s="43" t="s">
        <v>157</v>
      </c>
      <c r="E23" s="43" t="s">
        <v>163</v>
      </c>
      <c r="F23" s="15">
        <v>110</v>
      </c>
      <c r="G23" s="15"/>
      <c r="H23" s="15"/>
      <c r="I23" s="15"/>
      <c r="J23" s="15"/>
      <c r="K23" s="10">
        <f>F23+G23</f>
        <v>110</v>
      </c>
    </row>
    <row r="24" spans="1:17" s="8" customFormat="1" ht="15.75">
      <c r="A24" s="6">
        <v>21</v>
      </c>
      <c r="B24" s="24" t="s">
        <v>377</v>
      </c>
      <c r="C24" s="130">
        <v>2011</v>
      </c>
      <c r="D24" s="43" t="s">
        <v>276</v>
      </c>
      <c r="E24" s="43" t="s">
        <v>277</v>
      </c>
      <c r="F24" s="15"/>
      <c r="G24" s="15"/>
      <c r="H24" s="15">
        <v>110</v>
      </c>
      <c r="I24" s="15"/>
      <c r="J24" s="15"/>
      <c r="K24" s="10">
        <f>H24</f>
        <v>110</v>
      </c>
    </row>
    <row r="25" spans="1:17" s="8" customFormat="1" ht="15.75">
      <c r="A25" s="6">
        <v>23</v>
      </c>
      <c r="B25" s="24" t="s">
        <v>118</v>
      </c>
      <c r="C25" s="130">
        <v>2011</v>
      </c>
      <c r="D25" s="43" t="s">
        <v>107</v>
      </c>
      <c r="E25" s="43" t="s">
        <v>175</v>
      </c>
      <c r="F25" s="15">
        <v>109</v>
      </c>
      <c r="G25" s="15"/>
      <c r="H25" s="15"/>
      <c r="I25" s="15"/>
      <c r="J25" s="15"/>
      <c r="K25" s="10">
        <f>F25+G25</f>
        <v>109</v>
      </c>
    </row>
    <row r="26" spans="1:17" s="8" customFormat="1" ht="15.75">
      <c r="A26" s="6">
        <v>23</v>
      </c>
      <c r="B26" s="24" t="s">
        <v>286</v>
      </c>
      <c r="C26" s="130">
        <v>2011</v>
      </c>
      <c r="D26" s="43" t="s">
        <v>291</v>
      </c>
      <c r="E26" s="43" t="s">
        <v>292</v>
      </c>
      <c r="F26" s="15"/>
      <c r="G26" s="15">
        <v>109</v>
      </c>
      <c r="H26" s="15"/>
      <c r="I26" s="15"/>
      <c r="J26" s="15"/>
      <c r="K26" s="10">
        <f>F26+G26</f>
        <v>109</v>
      </c>
    </row>
    <row r="27" spans="1:17" s="8" customFormat="1" ht="15.75">
      <c r="A27" s="6">
        <v>25</v>
      </c>
      <c r="B27" s="24" t="s">
        <v>378</v>
      </c>
      <c r="C27" s="130">
        <v>2011</v>
      </c>
      <c r="D27" s="43" t="s">
        <v>276</v>
      </c>
      <c r="E27" s="43" t="s">
        <v>277</v>
      </c>
      <c r="F27" s="15"/>
      <c r="G27" s="15"/>
      <c r="H27" s="15">
        <f>103</f>
        <v>103</v>
      </c>
      <c r="I27" s="15"/>
      <c r="J27" s="15"/>
      <c r="K27" s="10">
        <f>H27</f>
        <v>103</v>
      </c>
    </row>
    <row r="28" spans="1:17" s="8" customFormat="1" ht="15.75">
      <c r="A28" s="6">
        <v>26</v>
      </c>
      <c r="B28" s="24" t="s">
        <v>492</v>
      </c>
      <c r="C28" s="130">
        <v>2012</v>
      </c>
      <c r="D28" s="43" t="s">
        <v>370</v>
      </c>
      <c r="E28" s="43"/>
      <c r="F28" s="15"/>
      <c r="G28" s="15"/>
      <c r="H28" s="15"/>
      <c r="I28" s="15">
        <f>101</f>
        <v>101</v>
      </c>
      <c r="J28" s="15"/>
      <c r="K28" s="10">
        <f>I28</f>
        <v>101</v>
      </c>
    </row>
    <row r="29" spans="1:17" s="8" customFormat="1" ht="15.75">
      <c r="A29" s="6">
        <v>27</v>
      </c>
      <c r="B29" s="24" t="s">
        <v>287</v>
      </c>
      <c r="C29" s="130">
        <v>2010</v>
      </c>
      <c r="D29" s="43" t="s">
        <v>291</v>
      </c>
      <c r="E29" s="43" t="s">
        <v>292</v>
      </c>
      <c r="F29" s="15"/>
      <c r="G29" s="15">
        <v>93</v>
      </c>
      <c r="H29" s="15"/>
      <c r="I29" s="15"/>
      <c r="J29" s="15"/>
      <c r="K29" s="10">
        <f>F29+G29</f>
        <v>93</v>
      </c>
      <c r="M29"/>
      <c r="Q29"/>
    </row>
    <row r="30" spans="1:17" s="8" customFormat="1" ht="15.75">
      <c r="A30" s="6">
        <v>27</v>
      </c>
      <c r="B30" s="24" t="s">
        <v>275</v>
      </c>
      <c r="C30" s="130">
        <v>2010</v>
      </c>
      <c r="D30" s="43" t="s">
        <v>276</v>
      </c>
      <c r="E30" s="43" t="s">
        <v>277</v>
      </c>
      <c r="F30" s="15"/>
      <c r="G30" s="15">
        <v>93</v>
      </c>
      <c r="H30" s="15"/>
      <c r="I30" s="15"/>
      <c r="J30" s="15"/>
      <c r="K30" s="10">
        <f>F30+G30</f>
        <v>93</v>
      </c>
    </row>
    <row r="31" spans="1:17" s="8" customFormat="1" ht="15.75">
      <c r="A31" s="6">
        <v>27</v>
      </c>
      <c r="B31" s="24" t="s">
        <v>288</v>
      </c>
      <c r="C31" s="130">
        <v>2010</v>
      </c>
      <c r="D31" s="43" t="s">
        <v>291</v>
      </c>
      <c r="E31" s="43" t="s">
        <v>292</v>
      </c>
      <c r="F31" s="15"/>
      <c r="G31" s="15">
        <v>93</v>
      </c>
      <c r="H31" s="15"/>
      <c r="I31" s="15"/>
      <c r="J31" s="15"/>
      <c r="K31" s="10">
        <f>F31+G31</f>
        <v>93</v>
      </c>
    </row>
    <row r="32" spans="1:17" s="8" customFormat="1" ht="15.75">
      <c r="A32" s="6">
        <v>27</v>
      </c>
      <c r="B32" s="24" t="s">
        <v>289</v>
      </c>
      <c r="C32" s="130">
        <v>2010</v>
      </c>
      <c r="D32" s="43" t="s">
        <v>291</v>
      </c>
      <c r="E32" s="43" t="s">
        <v>292</v>
      </c>
      <c r="F32" s="15"/>
      <c r="G32" s="15">
        <v>93</v>
      </c>
      <c r="H32" s="15"/>
      <c r="I32" s="15"/>
      <c r="J32" s="15"/>
      <c r="K32" s="10">
        <f>F32+G32</f>
        <v>93</v>
      </c>
    </row>
    <row r="33" spans="1:20" s="8" customFormat="1" ht="15.75">
      <c r="A33" s="6">
        <v>27</v>
      </c>
      <c r="B33" s="24" t="s">
        <v>290</v>
      </c>
      <c r="C33" s="130">
        <v>2010</v>
      </c>
      <c r="D33" s="43" t="s">
        <v>291</v>
      </c>
      <c r="E33" s="43" t="s">
        <v>292</v>
      </c>
      <c r="F33" s="15"/>
      <c r="G33" s="15">
        <v>93</v>
      </c>
      <c r="H33" s="15"/>
      <c r="I33" s="15"/>
      <c r="J33" s="15"/>
      <c r="K33" s="10">
        <f>F33+G33</f>
        <v>93</v>
      </c>
    </row>
    <row r="34" spans="1:20" s="8" customFormat="1" ht="15.75">
      <c r="A34" s="6">
        <v>32</v>
      </c>
      <c r="B34" s="24" t="s">
        <v>379</v>
      </c>
      <c r="C34" s="130">
        <v>2011</v>
      </c>
      <c r="D34" s="43" t="s">
        <v>165</v>
      </c>
      <c r="E34" s="43" t="s">
        <v>166</v>
      </c>
      <c r="F34" s="15"/>
      <c r="G34" s="15"/>
      <c r="H34" s="15">
        <f>92</f>
        <v>92</v>
      </c>
      <c r="I34" s="15"/>
      <c r="J34" s="15"/>
      <c r="K34" s="10">
        <f>H34</f>
        <v>92</v>
      </c>
    </row>
    <row r="35" spans="1:20" s="8" customFormat="1" ht="15.75">
      <c r="A35" s="6">
        <v>32</v>
      </c>
      <c r="B35" s="24" t="s">
        <v>380</v>
      </c>
      <c r="C35" s="130">
        <v>2011</v>
      </c>
      <c r="D35" s="43" t="s">
        <v>276</v>
      </c>
      <c r="E35" s="43" t="s">
        <v>277</v>
      </c>
      <c r="F35" s="15"/>
      <c r="G35" s="15"/>
      <c r="H35" s="15">
        <f>92</f>
        <v>92</v>
      </c>
      <c r="I35" s="15"/>
      <c r="J35" s="15"/>
      <c r="K35" s="10">
        <f>H35</f>
        <v>92</v>
      </c>
    </row>
    <row r="36" spans="1:20" s="8" customFormat="1" ht="15.75">
      <c r="A36" s="6">
        <v>32</v>
      </c>
      <c r="B36" s="24" t="s">
        <v>381</v>
      </c>
      <c r="C36" s="130">
        <v>2012</v>
      </c>
      <c r="D36" s="43" t="s">
        <v>165</v>
      </c>
      <c r="E36" s="43" t="s">
        <v>166</v>
      </c>
      <c r="F36" s="15"/>
      <c r="G36" s="15"/>
      <c r="H36" s="15">
        <f>92</f>
        <v>92</v>
      </c>
      <c r="I36" s="15"/>
      <c r="J36" s="15"/>
      <c r="K36" s="10">
        <f>H36</f>
        <v>92</v>
      </c>
    </row>
    <row r="37" spans="1:20" s="8" customFormat="1" ht="15.75">
      <c r="A37" s="6">
        <v>35</v>
      </c>
      <c r="B37" s="24" t="s">
        <v>181</v>
      </c>
      <c r="C37" s="130">
        <v>2011</v>
      </c>
      <c r="D37" s="43" t="s">
        <v>157</v>
      </c>
      <c r="E37" s="43" t="s">
        <v>163</v>
      </c>
      <c r="F37" s="15">
        <v>90</v>
      </c>
      <c r="G37" s="15"/>
      <c r="H37" s="15"/>
      <c r="I37" s="15"/>
      <c r="J37" s="15"/>
      <c r="K37" s="10">
        <f>F37+G37</f>
        <v>90</v>
      </c>
    </row>
    <row r="38" spans="1:20" s="8" customFormat="1" ht="15.75">
      <c r="A38" s="6">
        <v>35</v>
      </c>
      <c r="B38" s="24" t="s">
        <v>80</v>
      </c>
      <c r="C38" s="130">
        <v>2011</v>
      </c>
      <c r="D38" s="43" t="s">
        <v>161</v>
      </c>
      <c r="E38" s="43" t="s">
        <v>104</v>
      </c>
      <c r="F38" s="15">
        <v>90</v>
      </c>
      <c r="G38" s="15"/>
      <c r="H38" s="15"/>
      <c r="I38" s="15"/>
      <c r="J38" s="15"/>
      <c r="K38" s="10">
        <f>F38+G38</f>
        <v>90</v>
      </c>
    </row>
    <row r="39" spans="1:20" s="8" customFormat="1" ht="15.75">
      <c r="A39" s="6">
        <v>35</v>
      </c>
      <c r="B39" s="24" t="s">
        <v>117</v>
      </c>
      <c r="C39" s="130">
        <v>2010</v>
      </c>
      <c r="D39" s="43" t="s">
        <v>107</v>
      </c>
      <c r="E39" s="43" t="s">
        <v>175</v>
      </c>
      <c r="F39" s="15">
        <v>90</v>
      </c>
      <c r="G39" s="15"/>
      <c r="H39" s="15"/>
      <c r="I39" s="15"/>
      <c r="J39" s="15"/>
      <c r="K39" s="10">
        <f>F39+G39</f>
        <v>90</v>
      </c>
    </row>
    <row r="40" spans="1:20" s="8" customFormat="1" ht="15.75">
      <c r="A40" s="6">
        <v>35</v>
      </c>
      <c r="B40" s="24" t="s">
        <v>119</v>
      </c>
      <c r="C40" s="130">
        <v>2009</v>
      </c>
      <c r="D40" s="43" t="s">
        <v>107</v>
      </c>
      <c r="E40" s="43" t="s">
        <v>175</v>
      </c>
      <c r="F40" s="15">
        <v>90</v>
      </c>
      <c r="G40" s="15"/>
      <c r="H40" s="15"/>
      <c r="I40" s="15"/>
      <c r="J40" s="15"/>
      <c r="K40" s="10">
        <f>F40+G40</f>
        <v>90</v>
      </c>
    </row>
    <row r="41" spans="1:20" s="8" customFormat="1" ht="15.75">
      <c r="A41" s="6">
        <v>39</v>
      </c>
      <c r="B41" s="24" t="s">
        <v>493</v>
      </c>
      <c r="C41" s="130">
        <v>2011</v>
      </c>
      <c r="D41" s="43" t="s">
        <v>475</v>
      </c>
      <c r="E41" s="43" t="s">
        <v>476</v>
      </c>
      <c r="F41" s="15"/>
      <c r="G41" s="15"/>
      <c r="H41" s="15"/>
      <c r="I41" s="15">
        <f>89</f>
        <v>89</v>
      </c>
      <c r="J41" s="15"/>
      <c r="K41" s="10">
        <f>I41</f>
        <v>89</v>
      </c>
    </row>
    <row r="42" spans="1:20" s="8" customFormat="1" ht="15.75">
      <c r="A42" s="27"/>
      <c r="B42" s="31"/>
      <c r="C42" s="131"/>
      <c r="D42" s="38"/>
      <c r="E42" s="38"/>
      <c r="F42" s="28"/>
      <c r="G42" s="30"/>
      <c r="H42" s="30"/>
      <c r="I42" s="30"/>
      <c r="J42" s="30"/>
      <c r="K42" s="29"/>
    </row>
    <row r="43" spans="1:20" ht="23.25">
      <c r="A43" s="189" t="s">
        <v>44</v>
      </c>
      <c r="B43" s="189"/>
      <c r="C43" s="189"/>
      <c r="D43" s="189"/>
      <c r="E43" s="189"/>
      <c r="F43" s="189"/>
      <c r="G43" s="189"/>
      <c r="H43" s="189"/>
      <c r="I43" s="189"/>
      <c r="J43" s="189"/>
      <c r="K43" s="189"/>
      <c r="N43" s="8"/>
      <c r="O43" s="8"/>
      <c r="P43" s="8"/>
      <c r="R43" s="8"/>
      <c r="S43" s="8"/>
      <c r="T43" s="8"/>
    </row>
    <row r="44" spans="1:20" ht="76.5">
      <c r="A44" s="5" t="s">
        <v>1</v>
      </c>
      <c r="B44" s="1"/>
      <c r="C44" s="3"/>
      <c r="D44" s="1"/>
      <c r="E44" s="1"/>
      <c r="F44" s="2" t="s">
        <v>159</v>
      </c>
      <c r="G44" s="2" t="s">
        <v>249</v>
      </c>
      <c r="H44" s="4" t="s">
        <v>328</v>
      </c>
      <c r="I44" s="4" t="s">
        <v>416</v>
      </c>
      <c r="J44" s="4"/>
      <c r="K44" s="7" t="s">
        <v>565</v>
      </c>
    </row>
    <row r="45" spans="1:20" ht="15.75">
      <c r="A45" s="6">
        <v>1</v>
      </c>
      <c r="B45" s="82" t="s">
        <v>185</v>
      </c>
      <c r="C45" s="96">
        <v>2009</v>
      </c>
      <c r="D45" s="82" t="s">
        <v>161</v>
      </c>
      <c r="E45" s="82" t="s">
        <v>104</v>
      </c>
      <c r="F45" s="15">
        <v>106</v>
      </c>
      <c r="G45" s="15">
        <v>98</v>
      </c>
      <c r="H45" s="15">
        <f>106</f>
        <v>106</v>
      </c>
      <c r="I45" s="15"/>
      <c r="J45" s="15"/>
      <c r="K45" s="10">
        <f>F45+G45+H45</f>
        <v>310</v>
      </c>
    </row>
    <row r="46" spans="1:20" ht="15.75">
      <c r="A46" s="6">
        <v>2</v>
      </c>
      <c r="B46" s="82" t="s">
        <v>187</v>
      </c>
      <c r="C46" s="96">
        <v>2009</v>
      </c>
      <c r="D46" s="82" t="s">
        <v>161</v>
      </c>
      <c r="E46" s="82" t="s">
        <v>104</v>
      </c>
      <c r="F46" s="15">
        <v>94</v>
      </c>
      <c r="G46" s="15">
        <v>102</v>
      </c>
      <c r="H46" s="15"/>
      <c r="I46" s="15"/>
      <c r="J46" s="15"/>
      <c r="K46" s="10">
        <f>F46+G46</f>
        <v>196</v>
      </c>
    </row>
    <row r="47" spans="1:20" ht="15.75">
      <c r="A47" s="6">
        <v>3</v>
      </c>
      <c r="B47" s="82" t="s">
        <v>496</v>
      </c>
      <c r="C47" s="96">
        <v>2010</v>
      </c>
      <c r="D47" s="82" t="s">
        <v>460</v>
      </c>
      <c r="E47" s="82" t="s">
        <v>461</v>
      </c>
      <c r="F47" s="15"/>
      <c r="G47" s="15"/>
      <c r="H47" s="15"/>
      <c r="I47" s="15">
        <v>115</v>
      </c>
      <c r="J47" s="15"/>
      <c r="K47" s="10">
        <f>I47</f>
        <v>115</v>
      </c>
    </row>
    <row r="48" spans="1:20" ht="15.75">
      <c r="A48" s="6">
        <v>4</v>
      </c>
      <c r="B48" s="82" t="s">
        <v>183</v>
      </c>
      <c r="C48" s="96">
        <v>2009</v>
      </c>
      <c r="D48" s="82" t="s">
        <v>157</v>
      </c>
      <c r="E48" s="82" t="s">
        <v>163</v>
      </c>
      <c r="F48" s="15">
        <v>114</v>
      </c>
      <c r="G48" s="15"/>
      <c r="H48" s="15"/>
      <c r="I48" s="15"/>
      <c r="J48" s="15"/>
      <c r="K48" s="10">
        <f>F48+G48</f>
        <v>114</v>
      </c>
    </row>
    <row r="49" spans="1:11" ht="15.75">
      <c r="A49" s="6">
        <v>5</v>
      </c>
      <c r="B49" s="37" t="s">
        <v>497</v>
      </c>
      <c r="C49" s="130">
        <v>2010</v>
      </c>
      <c r="D49" s="37" t="s">
        <v>475</v>
      </c>
      <c r="E49" s="43" t="s">
        <v>476</v>
      </c>
      <c r="F49" s="15"/>
      <c r="G49" s="15"/>
      <c r="H49" s="15"/>
      <c r="I49" s="15">
        <v>111</v>
      </c>
      <c r="J49" s="15"/>
      <c r="K49" s="10">
        <f>I49</f>
        <v>111</v>
      </c>
    </row>
    <row r="50" spans="1:11" ht="15.75">
      <c r="A50" s="6">
        <v>6</v>
      </c>
      <c r="B50" s="82" t="s">
        <v>184</v>
      </c>
      <c r="C50" s="96">
        <v>2009</v>
      </c>
      <c r="D50" s="82" t="s">
        <v>157</v>
      </c>
      <c r="E50" s="82" t="s">
        <v>163</v>
      </c>
      <c r="F50" s="15">
        <v>110</v>
      </c>
      <c r="G50" s="15"/>
      <c r="H50" s="15"/>
      <c r="I50" s="15"/>
      <c r="J50" s="15"/>
      <c r="K50" s="10">
        <f>F50+G50</f>
        <v>110</v>
      </c>
    </row>
    <row r="51" spans="1:11" s="8" customFormat="1" ht="15.75">
      <c r="A51" s="6">
        <v>7</v>
      </c>
      <c r="B51" s="82" t="s">
        <v>95</v>
      </c>
      <c r="C51" s="96">
        <v>2010</v>
      </c>
      <c r="D51" s="82" t="s">
        <v>19</v>
      </c>
      <c r="E51" s="82" t="s">
        <v>20</v>
      </c>
      <c r="F51" s="15"/>
      <c r="G51" s="15"/>
      <c r="H51" s="15"/>
      <c r="I51" s="15">
        <v>107</v>
      </c>
      <c r="J51" s="15"/>
      <c r="K51" s="10">
        <f>I51</f>
        <v>107</v>
      </c>
    </row>
    <row r="52" spans="1:11" s="8" customFormat="1" ht="15.75">
      <c r="A52" s="6">
        <v>8</v>
      </c>
      <c r="B52" s="1" t="s">
        <v>498</v>
      </c>
      <c r="C52" s="3">
        <v>2009</v>
      </c>
      <c r="D52" s="1" t="s">
        <v>19</v>
      </c>
      <c r="E52" s="1" t="s">
        <v>20</v>
      </c>
      <c r="F52" s="1"/>
      <c r="G52" s="1"/>
      <c r="H52" s="1"/>
      <c r="I52" s="15">
        <v>103</v>
      </c>
      <c r="J52" s="1"/>
      <c r="K52" s="10">
        <f>I52</f>
        <v>103</v>
      </c>
    </row>
    <row r="53" spans="1:11" s="8" customFormat="1" ht="15.75">
      <c r="A53" s="6">
        <v>9</v>
      </c>
      <c r="B53" s="82" t="s">
        <v>120</v>
      </c>
      <c r="C53" s="96">
        <v>2009</v>
      </c>
      <c r="D53" s="82" t="s">
        <v>107</v>
      </c>
      <c r="E53" s="82" t="s">
        <v>175</v>
      </c>
      <c r="F53" s="15">
        <v>102</v>
      </c>
      <c r="G53" s="15"/>
      <c r="H53" s="15"/>
      <c r="I53" s="15"/>
      <c r="J53" s="15"/>
      <c r="K53" s="10">
        <f>F53+G53</f>
        <v>102</v>
      </c>
    </row>
    <row r="54" spans="1:11" ht="15.75">
      <c r="A54" s="6">
        <v>9</v>
      </c>
      <c r="B54" s="82" t="s">
        <v>367</v>
      </c>
      <c r="C54" s="96">
        <v>2009</v>
      </c>
      <c r="D54" s="82" t="s">
        <v>276</v>
      </c>
      <c r="E54" s="82" t="s">
        <v>277</v>
      </c>
      <c r="F54" s="15"/>
      <c r="G54" s="15"/>
      <c r="H54" s="15">
        <f>102</f>
        <v>102</v>
      </c>
      <c r="I54" s="15"/>
      <c r="J54" s="15"/>
      <c r="K54" s="10">
        <f>H54</f>
        <v>102</v>
      </c>
    </row>
    <row r="55" spans="1:11" ht="15.75">
      <c r="A55" s="6">
        <v>11</v>
      </c>
      <c r="B55" s="1" t="s">
        <v>499</v>
      </c>
      <c r="C55" s="3">
        <v>2010</v>
      </c>
      <c r="D55" s="1" t="s">
        <v>19</v>
      </c>
      <c r="E55" s="1" t="s">
        <v>20</v>
      </c>
      <c r="F55" s="1"/>
      <c r="G55" s="1"/>
      <c r="H55" s="1"/>
      <c r="I55" s="15">
        <v>99</v>
      </c>
      <c r="J55" s="1"/>
      <c r="K55" s="10">
        <f>I55</f>
        <v>99</v>
      </c>
    </row>
    <row r="56" spans="1:11" ht="15.75">
      <c r="A56" s="6">
        <v>12</v>
      </c>
      <c r="B56" s="1" t="s">
        <v>186</v>
      </c>
      <c r="C56" s="3">
        <v>2009</v>
      </c>
      <c r="D56" s="1" t="s">
        <v>161</v>
      </c>
      <c r="E56" s="1" t="s">
        <v>104</v>
      </c>
      <c r="F56" s="1">
        <v>98</v>
      </c>
      <c r="G56" s="1"/>
      <c r="H56" s="1"/>
      <c r="I56" s="15"/>
      <c r="J56" s="1"/>
      <c r="K56" s="10">
        <f>F56+G56</f>
        <v>98</v>
      </c>
    </row>
    <row r="57" spans="1:11" ht="15.75">
      <c r="A57" s="6">
        <v>12</v>
      </c>
      <c r="B57" s="1" t="s">
        <v>382</v>
      </c>
      <c r="C57" s="3">
        <v>2010</v>
      </c>
      <c r="D57" s="1" t="s">
        <v>165</v>
      </c>
      <c r="E57" s="1" t="s">
        <v>166</v>
      </c>
      <c r="F57" s="1"/>
      <c r="G57" s="1"/>
      <c r="H57" s="1">
        <f>98</f>
        <v>98</v>
      </c>
      <c r="I57" s="15"/>
      <c r="J57" s="1"/>
      <c r="K57" s="10">
        <f>H57</f>
        <v>98</v>
      </c>
    </row>
    <row r="58" spans="1:11" ht="15.75">
      <c r="A58" s="6">
        <v>14</v>
      </c>
      <c r="B58" s="1" t="s">
        <v>500</v>
      </c>
      <c r="C58" s="3">
        <v>2009</v>
      </c>
      <c r="D58" s="1" t="s">
        <v>19</v>
      </c>
      <c r="E58" s="1" t="s">
        <v>20</v>
      </c>
      <c r="F58" s="1"/>
      <c r="G58" s="1"/>
      <c r="H58" s="1"/>
      <c r="I58" s="15">
        <v>95</v>
      </c>
      <c r="J58" s="1"/>
      <c r="K58" s="10">
        <f>I58</f>
        <v>95</v>
      </c>
    </row>
    <row r="59" spans="1:11">
      <c r="B59" s="8"/>
      <c r="D59" s="8"/>
      <c r="E59" s="8"/>
      <c r="F59" s="8"/>
      <c r="G59" s="8"/>
    </row>
    <row r="60" spans="1:11">
      <c r="B60" s="8"/>
      <c r="D60" s="8"/>
      <c r="E60" s="8"/>
      <c r="F60" s="8"/>
      <c r="G60" s="8"/>
    </row>
    <row r="61" spans="1:11">
      <c r="B61" s="8"/>
      <c r="D61" s="8"/>
      <c r="E61" s="8"/>
      <c r="F61" s="8"/>
      <c r="G61" s="8"/>
    </row>
    <row r="62" spans="1:11">
      <c r="B62" s="8"/>
      <c r="D62" s="8"/>
      <c r="E62" s="8"/>
      <c r="F62" s="8"/>
      <c r="G62" s="8"/>
    </row>
    <row r="63" spans="1:11">
      <c r="B63" s="8"/>
      <c r="D63" s="8"/>
      <c r="E63" s="8"/>
      <c r="F63" s="8"/>
      <c r="G63" s="8"/>
    </row>
    <row r="64" spans="1:11">
      <c r="B64" s="8"/>
      <c r="D64" s="8"/>
      <c r="E64" s="8"/>
      <c r="F64" s="8"/>
      <c r="G64" s="8"/>
    </row>
    <row r="65" spans="2:7">
      <c r="B65" s="8"/>
      <c r="D65" s="8"/>
      <c r="E65" s="8"/>
      <c r="F65" s="8"/>
      <c r="G65" s="8"/>
    </row>
    <row r="66" spans="2:7">
      <c r="B66" s="8"/>
      <c r="D66" s="8"/>
      <c r="E66" s="8"/>
      <c r="F66" s="8"/>
      <c r="G66" s="8"/>
    </row>
    <row r="67" spans="2:7">
      <c r="B67" s="8"/>
      <c r="D67" s="8"/>
      <c r="E67" s="8"/>
      <c r="F67" s="8"/>
      <c r="G67" s="8"/>
    </row>
    <row r="68" spans="2:7">
      <c r="B68" s="8"/>
      <c r="D68" s="8"/>
      <c r="E68" s="8"/>
      <c r="F68" s="8"/>
      <c r="G68" s="8"/>
    </row>
    <row r="69" spans="2:7">
      <c r="B69" s="8"/>
      <c r="D69" s="8"/>
      <c r="E69" s="8"/>
      <c r="F69" s="8"/>
      <c r="G69" s="8"/>
    </row>
    <row r="70" spans="2:7">
      <c r="B70" s="8"/>
      <c r="D70" s="8"/>
      <c r="E70" s="8"/>
      <c r="F70" s="8"/>
      <c r="G70" s="8"/>
    </row>
    <row r="71" spans="2:7">
      <c r="B71" s="8"/>
      <c r="D71" s="8"/>
      <c r="E71" s="8"/>
      <c r="F71" s="8"/>
      <c r="G71" s="8"/>
    </row>
    <row r="72" spans="2:7">
      <c r="B72" s="8"/>
      <c r="D72" s="8"/>
      <c r="E72" s="8"/>
      <c r="F72" s="8"/>
      <c r="G72" s="8"/>
    </row>
    <row r="73" spans="2:7">
      <c r="B73" s="8"/>
      <c r="D73" s="8"/>
      <c r="E73" s="8"/>
      <c r="F73" s="8"/>
      <c r="G73" s="8"/>
    </row>
    <row r="74" spans="2:7">
      <c r="B74" s="8"/>
      <c r="D74" s="8"/>
      <c r="E74" s="8"/>
      <c r="F74" s="8"/>
      <c r="G74" s="8"/>
    </row>
    <row r="75" spans="2:7">
      <c r="B75" s="8"/>
      <c r="D75" s="8"/>
      <c r="E75" s="8"/>
      <c r="F75" s="8"/>
      <c r="G75" s="8"/>
    </row>
    <row r="76" spans="2:7">
      <c r="B76" s="8"/>
      <c r="D76" s="8"/>
      <c r="E76" s="8"/>
    </row>
    <row r="77" spans="2:7">
      <c r="B77" s="8"/>
      <c r="D77" s="8"/>
      <c r="E77" s="8"/>
    </row>
    <row r="78" spans="2:7">
      <c r="B78" s="8"/>
      <c r="D78" s="8"/>
      <c r="E78" s="8"/>
    </row>
    <row r="79" spans="2:7">
      <c r="B79" s="8"/>
      <c r="D79" s="8"/>
      <c r="E79" s="8"/>
    </row>
  </sheetData>
  <sortState ref="A45:K58">
    <sortCondition descending="1" ref="K45:K58"/>
  </sortState>
  <mergeCells count="2">
    <mergeCell ref="A1:K1"/>
    <mergeCell ref="A43:K43"/>
  </mergeCells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Q13"/>
  <sheetViews>
    <sheetView zoomScaleNormal="100" workbookViewId="0">
      <selection activeCell="B15" sqref="B15"/>
    </sheetView>
  </sheetViews>
  <sheetFormatPr defaultRowHeight="15"/>
  <cols>
    <col min="2" max="2" width="20.28515625" bestFit="1" customWidth="1"/>
    <col min="3" max="3" width="9.140625" style="33"/>
    <col min="4" max="4" width="25" bestFit="1" customWidth="1"/>
    <col min="5" max="5" width="18.7109375" bestFit="1" customWidth="1"/>
    <col min="6" max="6" width="12.7109375" customWidth="1"/>
    <col min="7" max="7" width="10.85546875" customWidth="1"/>
    <col min="8" max="8" width="10.140625" customWidth="1"/>
    <col min="10" max="10" width="9.140625" style="8"/>
  </cols>
  <sheetData>
    <row r="1" spans="1:17" ht="23.25">
      <c r="A1" s="189" t="s">
        <v>41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4"/>
      <c r="M1" s="14"/>
      <c r="N1" s="14"/>
      <c r="O1" s="14"/>
      <c r="P1" s="14"/>
      <c r="Q1" s="14"/>
    </row>
    <row r="2" spans="1:17" ht="76.5">
      <c r="A2" s="5" t="s">
        <v>1</v>
      </c>
      <c r="B2" s="1"/>
      <c r="C2" s="3"/>
      <c r="D2" s="1"/>
      <c r="E2" s="1"/>
      <c r="F2" s="2" t="s">
        <v>159</v>
      </c>
      <c r="G2" s="2" t="s">
        <v>249</v>
      </c>
      <c r="H2" s="4" t="s">
        <v>416</v>
      </c>
      <c r="I2" s="4"/>
      <c r="J2" s="4"/>
      <c r="K2" s="7" t="s">
        <v>565</v>
      </c>
      <c r="L2" s="8"/>
      <c r="M2" s="8"/>
      <c r="N2" s="8"/>
      <c r="O2" s="8"/>
      <c r="P2" s="8"/>
      <c r="Q2" s="8"/>
    </row>
    <row r="3" spans="1:17" ht="15.75">
      <c r="A3" s="6">
        <v>1</v>
      </c>
      <c r="B3" s="83" t="s">
        <v>177</v>
      </c>
      <c r="C3" s="83">
        <v>2011</v>
      </c>
      <c r="D3" s="83" t="s">
        <v>19</v>
      </c>
      <c r="E3" s="83" t="s">
        <v>20</v>
      </c>
      <c r="F3" s="13">
        <v>97</v>
      </c>
      <c r="G3" s="13">
        <f>103</f>
        <v>103</v>
      </c>
      <c r="H3" s="13"/>
      <c r="I3" s="13"/>
      <c r="J3" s="13"/>
      <c r="K3" s="12">
        <f>F3+G3</f>
        <v>200</v>
      </c>
    </row>
    <row r="4" spans="1:17" ht="15.75">
      <c r="A4" s="6">
        <v>1</v>
      </c>
      <c r="B4" s="83" t="s">
        <v>176</v>
      </c>
      <c r="C4" s="83">
        <v>2011</v>
      </c>
      <c r="D4" s="83" t="s">
        <v>161</v>
      </c>
      <c r="E4" s="83" t="s">
        <v>104</v>
      </c>
      <c r="F4" s="13">
        <v>101</v>
      </c>
      <c r="G4" s="13"/>
      <c r="H4" s="13">
        <f>99</f>
        <v>99</v>
      </c>
      <c r="I4" s="13"/>
      <c r="J4" s="13"/>
      <c r="K4" s="12">
        <f>F4+H4</f>
        <v>200</v>
      </c>
    </row>
    <row r="5" spans="1:17" ht="15.75">
      <c r="A5" s="6">
        <v>3</v>
      </c>
      <c r="B5" s="83" t="s">
        <v>114</v>
      </c>
      <c r="C5" s="83">
        <v>2011</v>
      </c>
      <c r="D5" s="83" t="s">
        <v>107</v>
      </c>
      <c r="E5" s="83" t="s">
        <v>112</v>
      </c>
      <c r="F5" s="13">
        <v>109</v>
      </c>
      <c r="G5" s="13"/>
      <c r="H5" s="13"/>
      <c r="I5" s="13"/>
      <c r="J5" s="13"/>
      <c r="K5" s="12">
        <f>F5</f>
        <v>109</v>
      </c>
    </row>
    <row r="6" spans="1:17" s="8" customFormat="1" ht="15.75">
      <c r="A6" s="6">
        <v>4</v>
      </c>
      <c r="B6" s="83" t="s">
        <v>65</v>
      </c>
      <c r="C6" s="83">
        <v>2012</v>
      </c>
      <c r="D6" s="83" t="s">
        <v>19</v>
      </c>
      <c r="E6" s="83" t="s">
        <v>20</v>
      </c>
      <c r="F6" s="13"/>
      <c r="G6" s="13"/>
      <c r="H6" s="13">
        <f>103</f>
        <v>103</v>
      </c>
      <c r="I6" s="13"/>
      <c r="J6" s="13"/>
      <c r="K6" s="12">
        <f>H6</f>
        <v>103</v>
      </c>
    </row>
    <row r="8" spans="1:17" s="8" customFormat="1">
      <c r="C8" s="33"/>
    </row>
    <row r="9" spans="1:17" ht="23.25">
      <c r="A9" s="189" t="s">
        <v>42</v>
      </c>
      <c r="B9" s="189"/>
      <c r="C9" s="189"/>
      <c r="D9" s="189"/>
      <c r="E9" s="189"/>
      <c r="F9" s="189"/>
      <c r="G9" s="189"/>
      <c r="H9" s="189"/>
      <c r="I9" s="189"/>
      <c r="J9" s="189"/>
      <c r="K9" s="189"/>
    </row>
    <row r="10" spans="1:17" ht="76.5">
      <c r="A10" s="5" t="s">
        <v>1</v>
      </c>
      <c r="B10" s="1"/>
      <c r="C10" s="3"/>
      <c r="D10" s="1"/>
      <c r="E10" s="1"/>
      <c r="F10" s="2" t="s">
        <v>159</v>
      </c>
      <c r="G10" s="2" t="s">
        <v>249</v>
      </c>
      <c r="H10" s="4" t="s">
        <v>416</v>
      </c>
      <c r="I10" s="4"/>
      <c r="J10" s="4"/>
      <c r="K10" s="7" t="s">
        <v>565</v>
      </c>
    </row>
    <row r="11" spans="1:17" ht="15.75">
      <c r="A11" s="6">
        <v>1</v>
      </c>
      <c r="B11" s="83" t="s">
        <v>115</v>
      </c>
      <c r="C11" s="83">
        <v>2009</v>
      </c>
      <c r="D11" s="83" t="s">
        <v>107</v>
      </c>
      <c r="E11" s="83" t="s">
        <v>175</v>
      </c>
      <c r="F11" s="13">
        <v>105</v>
      </c>
      <c r="G11" s="13"/>
      <c r="H11" s="13"/>
      <c r="I11" s="13"/>
      <c r="J11" s="13"/>
      <c r="K11" s="12">
        <f>F11</f>
        <v>105</v>
      </c>
    </row>
    <row r="12" spans="1:17" ht="15.75">
      <c r="A12" s="6">
        <v>2</v>
      </c>
      <c r="B12" s="83" t="s">
        <v>494</v>
      </c>
      <c r="C12" s="83">
        <v>2009</v>
      </c>
      <c r="D12" s="83" t="s">
        <v>475</v>
      </c>
      <c r="E12" s="83" t="s">
        <v>476</v>
      </c>
      <c r="F12" s="13"/>
      <c r="G12" s="13"/>
      <c r="H12" s="13">
        <v>103</v>
      </c>
      <c r="I12" s="13"/>
      <c r="J12" s="13"/>
      <c r="K12" s="12">
        <f>H12</f>
        <v>103</v>
      </c>
    </row>
    <row r="13" spans="1:17" ht="15.75">
      <c r="A13" s="6">
        <v>3</v>
      </c>
      <c r="B13" s="83" t="s">
        <v>495</v>
      </c>
      <c r="C13" s="83">
        <v>2010</v>
      </c>
      <c r="D13" s="83" t="s">
        <v>475</v>
      </c>
      <c r="E13" s="83" t="s">
        <v>476</v>
      </c>
      <c r="F13" s="13"/>
      <c r="G13" s="13"/>
      <c r="H13" s="13">
        <v>99</v>
      </c>
      <c r="I13" s="13"/>
      <c r="J13" s="13"/>
      <c r="K13" s="12">
        <f>H13</f>
        <v>99</v>
      </c>
    </row>
  </sheetData>
  <sortState ref="A3:K6">
    <sortCondition descending="1" ref="K3:K6"/>
  </sortState>
  <mergeCells count="2">
    <mergeCell ref="A1:K1"/>
    <mergeCell ref="A9:K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60"/>
  <sheetViews>
    <sheetView zoomScaleNormal="100" workbookViewId="0">
      <selection activeCell="R32" sqref="R32"/>
    </sheetView>
  </sheetViews>
  <sheetFormatPr defaultRowHeight="15"/>
  <cols>
    <col min="2" max="2" width="19.85546875" bestFit="1" customWidth="1"/>
    <col min="3" max="3" width="9.140625" style="33"/>
    <col min="4" max="4" width="22.42578125" bestFit="1" customWidth="1"/>
    <col min="5" max="5" width="20.140625" bestFit="1" customWidth="1"/>
    <col min="6" max="6" width="13.140625" customWidth="1"/>
    <col min="7" max="7" width="11" customWidth="1"/>
    <col min="8" max="8" width="10.28515625" customWidth="1"/>
    <col min="9" max="9" width="10" customWidth="1"/>
    <col min="10" max="10" width="10.42578125" customWidth="1"/>
  </cols>
  <sheetData>
    <row r="1" spans="1:11" ht="23.25">
      <c r="A1" s="189" t="s">
        <v>2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ht="76.5">
      <c r="A2" s="5" t="s">
        <v>1</v>
      </c>
      <c r="B2" s="1"/>
      <c r="C2" s="3"/>
      <c r="D2" s="1"/>
      <c r="E2" s="1"/>
      <c r="F2" s="2" t="s">
        <v>159</v>
      </c>
      <c r="G2" s="2" t="s">
        <v>249</v>
      </c>
      <c r="H2" s="4" t="s">
        <v>328</v>
      </c>
      <c r="I2" s="4" t="s">
        <v>416</v>
      </c>
      <c r="J2" s="4"/>
      <c r="K2" s="7" t="s">
        <v>565</v>
      </c>
    </row>
    <row r="3" spans="1:11" ht="15.75">
      <c r="A3" s="6">
        <v>1</v>
      </c>
      <c r="B3" s="80" t="s">
        <v>131</v>
      </c>
      <c r="C3" s="130">
        <v>2015</v>
      </c>
      <c r="D3" s="80" t="s">
        <v>19</v>
      </c>
      <c r="E3" s="80" t="s">
        <v>20</v>
      </c>
      <c r="F3" s="15">
        <v>167</v>
      </c>
      <c r="G3" s="15">
        <f>212</f>
        <v>212</v>
      </c>
      <c r="H3" s="15"/>
      <c r="I3" s="15">
        <v>223</v>
      </c>
      <c r="J3" s="15"/>
      <c r="K3" s="10">
        <f t="shared" ref="K3:K11" si="0">F3+G3+I3</f>
        <v>602</v>
      </c>
    </row>
    <row r="4" spans="1:11" ht="15.75">
      <c r="A4" s="6">
        <v>2</v>
      </c>
      <c r="B4" s="80" t="s">
        <v>145</v>
      </c>
      <c r="C4" s="130">
        <v>2015</v>
      </c>
      <c r="D4" s="80" t="s">
        <v>19</v>
      </c>
      <c r="E4" s="80" t="s">
        <v>20</v>
      </c>
      <c r="F4" s="15">
        <v>132</v>
      </c>
      <c r="G4" s="15">
        <f>208</f>
        <v>208</v>
      </c>
      <c r="H4" s="15"/>
      <c r="I4" s="15">
        <v>207</v>
      </c>
      <c r="J4" s="15"/>
      <c r="K4" s="10">
        <f t="shared" si="0"/>
        <v>547</v>
      </c>
    </row>
    <row r="5" spans="1:11" ht="15.75">
      <c r="A5" s="6">
        <v>3</v>
      </c>
      <c r="B5" s="80" t="s">
        <v>96</v>
      </c>
      <c r="C5" s="130">
        <v>2013</v>
      </c>
      <c r="D5" s="80" t="s">
        <v>19</v>
      </c>
      <c r="E5" s="80" t="s">
        <v>20</v>
      </c>
      <c r="F5" s="15">
        <v>147</v>
      </c>
      <c r="G5" s="15">
        <f>178</f>
        <v>178</v>
      </c>
      <c r="H5" s="15"/>
      <c r="I5" s="15">
        <v>156</v>
      </c>
      <c r="J5" s="15"/>
      <c r="K5" s="10">
        <f t="shared" si="0"/>
        <v>481</v>
      </c>
    </row>
    <row r="6" spans="1:11" ht="15.75">
      <c r="A6" s="6">
        <v>4</v>
      </c>
      <c r="B6" s="80" t="s">
        <v>98</v>
      </c>
      <c r="C6" s="130" t="s">
        <v>99</v>
      </c>
      <c r="D6" s="80" t="s">
        <v>93</v>
      </c>
      <c r="E6" s="80" t="s">
        <v>40</v>
      </c>
      <c r="F6" s="15">
        <v>108</v>
      </c>
      <c r="G6" s="15">
        <f>190</f>
        <v>190</v>
      </c>
      <c r="H6" s="15"/>
      <c r="I6" s="15">
        <v>156</v>
      </c>
      <c r="J6" s="15"/>
      <c r="K6" s="10">
        <f t="shared" si="0"/>
        <v>454</v>
      </c>
    </row>
    <row r="7" spans="1:11" ht="15.75">
      <c r="A7" s="6">
        <v>5</v>
      </c>
      <c r="B7" s="80" t="s">
        <v>132</v>
      </c>
      <c r="C7" s="130">
        <v>2013</v>
      </c>
      <c r="D7" s="80" t="s">
        <v>19</v>
      </c>
      <c r="E7" s="80" t="s">
        <v>20</v>
      </c>
      <c r="F7" s="15">
        <v>108</v>
      </c>
      <c r="G7" s="15">
        <f>178</f>
        <v>178</v>
      </c>
      <c r="H7" s="15"/>
      <c r="I7" s="15">
        <v>156</v>
      </c>
      <c r="J7" s="15"/>
      <c r="K7" s="10">
        <f t="shared" si="0"/>
        <v>442</v>
      </c>
    </row>
    <row r="8" spans="1:11" ht="15.75">
      <c r="A8" s="6">
        <v>6</v>
      </c>
      <c r="B8" s="80" t="s">
        <v>173</v>
      </c>
      <c r="C8" s="130">
        <v>2015</v>
      </c>
      <c r="D8" s="80" t="s">
        <v>161</v>
      </c>
      <c r="E8" s="80" t="s">
        <v>40</v>
      </c>
      <c r="F8" s="15">
        <v>108</v>
      </c>
      <c r="G8" s="15">
        <v>160</v>
      </c>
      <c r="H8" s="15"/>
      <c r="I8" s="15">
        <v>156</v>
      </c>
      <c r="J8" s="15"/>
      <c r="K8" s="10">
        <f t="shared" si="0"/>
        <v>424</v>
      </c>
    </row>
    <row r="9" spans="1:11" ht="15.75">
      <c r="A9" s="6">
        <v>7</v>
      </c>
      <c r="B9" s="80" t="s">
        <v>146</v>
      </c>
      <c r="C9" s="130">
        <v>2014</v>
      </c>
      <c r="D9" s="80" t="s">
        <v>130</v>
      </c>
      <c r="E9" s="80" t="s">
        <v>40</v>
      </c>
      <c r="F9" s="15">
        <v>140</v>
      </c>
      <c r="G9" s="15">
        <v>137</v>
      </c>
      <c r="H9" s="15"/>
      <c r="I9" s="15">
        <v>125</v>
      </c>
      <c r="J9" s="15"/>
      <c r="K9" s="10">
        <f t="shared" si="0"/>
        <v>402</v>
      </c>
    </row>
    <row r="10" spans="1:11" ht="15.75">
      <c r="A10" s="6">
        <v>8</v>
      </c>
      <c r="B10" s="80" t="s">
        <v>174</v>
      </c>
      <c r="C10" s="130">
        <v>2015</v>
      </c>
      <c r="D10" s="80" t="s">
        <v>161</v>
      </c>
      <c r="E10" s="80" t="s">
        <v>40</v>
      </c>
      <c r="F10" s="15">
        <v>96</v>
      </c>
      <c r="G10" s="15">
        <v>110</v>
      </c>
      <c r="H10" s="15"/>
      <c r="I10" s="15">
        <v>188</v>
      </c>
      <c r="J10" s="15"/>
      <c r="K10" s="10">
        <f t="shared" si="0"/>
        <v>394</v>
      </c>
    </row>
    <row r="11" spans="1:11" ht="15.75">
      <c r="A11" s="6">
        <v>9</v>
      </c>
      <c r="B11" s="80" t="s">
        <v>147</v>
      </c>
      <c r="C11" s="130">
        <v>2015</v>
      </c>
      <c r="D11" s="80" t="s">
        <v>19</v>
      </c>
      <c r="E11" s="80" t="s">
        <v>20</v>
      </c>
      <c r="F11" s="15">
        <v>108</v>
      </c>
      <c r="G11" s="15">
        <v>110</v>
      </c>
      <c r="H11" s="15"/>
      <c r="I11" s="15">
        <v>156</v>
      </c>
      <c r="J11" s="15"/>
      <c r="K11" s="10">
        <f t="shared" si="0"/>
        <v>374</v>
      </c>
    </row>
    <row r="12" spans="1:11" ht="15.75">
      <c r="A12" s="6">
        <v>10</v>
      </c>
      <c r="B12" s="80" t="s">
        <v>106</v>
      </c>
      <c r="C12" s="130">
        <v>2013</v>
      </c>
      <c r="D12" s="80" t="s">
        <v>107</v>
      </c>
      <c r="E12" s="80" t="s">
        <v>108</v>
      </c>
      <c r="F12" s="15">
        <v>140</v>
      </c>
      <c r="G12" s="15"/>
      <c r="H12" s="15"/>
      <c r="I12" s="15">
        <v>219</v>
      </c>
      <c r="J12" s="15"/>
      <c r="K12" s="10">
        <f>F12+I12</f>
        <v>359</v>
      </c>
    </row>
    <row r="13" spans="1:11" ht="15.75">
      <c r="A13" s="6">
        <v>11</v>
      </c>
      <c r="B13" s="80" t="s">
        <v>307</v>
      </c>
      <c r="C13" s="130">
        <v>2014</v>
      </c>
      <c r="D13" s="80" t="s">
        <v>293</v>
      </c>
      <c r="E13" s="80" t="s">
        <v>302</v>
      </c>
      <c r="F13" s="15"/>
      <c r="G13" s="15">
        <f>190</f>
        <v>190</v>
      </c>
      <c r="H13" s="15"/>
      <c r="I13" s="15">
        <v>156</v>
      </c>
      <c r="J13" s="15"/>
      <c r="K13" s="10">
        <f>G13+I13</f>
        <v>346</v>
      </c>
    </row>
    <row r="14" spans="1:11" ht="15.75">
      <c r="A14" s="6">
        <v>12</v>
      </c>
      <c r="B14" s="80" t="s">
        <v>308</v>
      </c>
      <c r="C14" s="130">
        <v>2014</v>
      </c>
      <c r="D14" s="80" t="s">
        <v>19</v>
      </c>
      <c r="E14" s="80" t="s">
        <v>20</v>
      </c>
      <c r="F14" s="15"/>
      <c r="G14" s="15">
        <f>190</f>
        <v>190</v>
      </c>
      <c r="H14" s="15"/>
      <c r="I14" s="15">
        <v>156</v>
      </c>
      <c r="J14" s="15"/>
      <c r="K14" s="10">
        <f>G14+I14</f>
        <v>346</v>
      </c>
    </row>
    <row r="15" spans="1:11" ht="15.75">
      <c r="A15" s="6">
        <v>13</v>
      </c>
      <c r="B15" s="80" t="s">
        <v>110</v>
      </c>
      <c r="C15" s="130">
        <v>2013</v>
      </c>
      <c r="D15" s="80" t="s">
        <v>107</v>
      </c>
      <c r="E15" s="80" t="s">
        <v>108</v>
      </c>
      <c r="F15" s="15">
        <v>127</v>
      </c>
      <c r="G15" s="15"/>
      <c r="H15" s="15"/>
      <c r="I15" s="15">
        <v>211</v>
      </c>
      <c r="J15" s="15"/>
      <c r="K15" s="10">
        <f>F15+I15</f>
        <v>338</v>
      </c>
    </row>
    <row r="16" spans="1:11" ht="15.75">
      <c r="A16" s="6">
        <v>14</v>
      </c>
      <c r="B16" s="80" t="s">
        <v>109</v>
      </c>
      <c r="C16" s="130">
        <v>2013</v>
      </c>
      <c r="D16" s="80" t="s">
        <v>19</v>
      </c>
      <c r="E16" s="80" t="s">
        <v>20</v>
      </c>
      <c r="F16" s="15">
        <v>132</v>
      </c>
      <c r="G16" s="15"/>
      <c r="H16" s="15"/>
      <c r="I16" s="15">
        <v>195</v>
      </c>
      <c r="J16" s="15"/>
      <c r="K16" s="10">
        <f>F16+I16</f>
        <v>327</v>
      </c>
    </row>
    <row r="17" spans="1:11" ht="15.75">
      <c r="A17" s="6">
        <v>15</v>
      </c>
      <c r="B17" s="80" t="s">
        <v>310</v>
      </c>
      <c r="C17" s="130">
        <v>2014</v>
      </c>
      <c r="D17" s="80" t="s">
        <v>19</v>
      </c>
      <c r="E17" s="80" t="s">
        <v>20</v>
      </c>
      <c r="F17" s="15"/>
      <c r="G17" s="15">
        <v>160</v>
      </c>
      <c r="H17" s="15"/>
      <c r="I17" s="15">
        <v>125</v>
      </c>
      <c r="J17" s="15"/>
      <c r="K17" s="10">
        <f>G17+I17</f>
        <v>285</v>
      </c>
    </row>
    <row r="18" spans="1:11" ht="15.75">
      <c r="A18" s="6">
        <v>15</v>
      </c>
      <c r="B18" s="80" t="s">
        <v>311</v>
      </c>
      <c r="C18" s="130">
        <v>2013</v>
      </c>
      <c r="D18" s="80" t="s">
        <v>293</v>
      </c>
      <c r="E18" s="80" t="s">
        <v>302</v>
      </c>
      <c r="F18" s="15"/>
      <c r="G18" s="15">
        <v>160</v>
      </c>
      <c r="H18" s="15"/>
      <c r="I18" s="15">
        <v>125</v>
      </c>
      <c r="J18" s="15"/>
      <c r="K18" s="10">
        <f>G18+I18</f>
        <v>285</v>
      </c>
    </row>
    <row r="19" spans="1:11" ht="15.75">
      <c r="A19" s="6">
        <v>17</v>
      </c>
      <c r="B19" s="80" t="s">
        <v>134</v>
      </c>
      <c r="C19" s="130">
        <v>2016</v>
      </c>
      <c r="D19" s="80" t="s">
        <v>130</v>
      </c>
      <c r="E19" s="80" t="s">
        <v>40</v>
      </c>
      <c r="F19" s="15">
        <v>108</v>
      </c>
      <c r="G19" s="15">
        <v>137</v>
      </c>
      <c r="H19" s="15"/>
      <c r="I19" s="15"/>
      <c r="J19" s="15"/>
      <c r="K19" s="10">
        <f>F19+G19</f>
        <v>245</v>
      </c>
    </row>
    <row r="20" spans="1:11" ht="15.75">
      <c r="A20" s="6">
        <v>18</v>
      </c>
      <c r="B20" s="80" t="s">
        <v>133</v>
      </c>
      <c r="C20" s="130">
        <v>2014</v>
      </c>
      <c r="D20" s="80" t="s">
        <v>107</v>
      </c>
      <c r="E20" s="80" t="s">
        <v>108</v>
      </c>
      <c r="F20" s="15">
        <v>96</v>
      </c>
      <c r="G20" s="15"/>
      <c r="H20" s="15"/>
      <c r="I20" s="15">
        <v>125</v>
      </c>
      <c r="J20" s="15"/>
      <c r="K20" s="10">
        <f>F20+I20</f>
        <v>221</v>
      </c>
    </row>
    <row r="21" spans="1:11" ht="15.75">
      <c r="A21" s="6">
        <v>19</v>
      </c>
      <c r="B21" s="80" t="s">
        <v>548</v>
      </c>
      <c r="C21" s="130">
        <v>2013</v>
      </c>
      <c r="D21" s="80" t="s">
        <v>107</v>
      </c>
      <c r="E21" s="80" t="s">
        <v>108</v>
      </c>
      <c r="F21" s="15"/>
      <c r="G21" s="15"/>
      <c r="H21" s="15"/>
      <c r="I21" s="15">
        <v>215</v>
      </c>
      <c r="J21" s="15"/>
      <c r="K21" s="10">
        <f>I21</f>
        <v>215</v>
      </c>
    </row>
    <row r="22" spans="1:11" ht="15.75">
      <c r="A22" s="6">
        <v>20</v>
      </c>
      <c r="B22" s="80" t="s">
        <v>313</v>
      </c>
      <c r="C22" s="130">
        <v>2014</v>
      </c>
      <c r="D22" s="80" t="s">
        <v>293</v>
      </c>
      <c r="E22" s="80" t="s">
        <v>302</v>
      </c>
      <c r="F22" s="15"/>
      <c r="G22" s="15">
        <v>137</v>
      </c>
      <c r="H22" s="15"/>
      <c r="I22" s="15">
        <v>73</v>
      </c>
      <c r="J22" s="15"/>
      <c r="K22" s="10">
        <f>G22+I22</f>
        <v>210</v>
      </c>
    </row>
    <row r="23" spans="1:11" ht="15.75">
      <c r="A23" s="6">
        <v>21</v>
      </c>
      <c r="B23" s="80" t="s">
        <v>549</v>
      </c>
      <c r="C23" s="130">
        <v>2013</v>
      </c>
      <c r="D23" s="80" t="s">
        <v>130</v>
      </c>
      <c r="E23" s="80" t="s">
        <v>40</v>
      </c>
      <c r="F23" s="15"/>
      <c r="G23" s="15"/>
      <c r="H23" s="15"/>
      <c r="I23" s="15">
        <v>203</v>
      </c>
      <c r="J23" s="15"/>
      <c r="K23" s="10">
        <f>I23</f>
        <v>203</v>
      </c>
    </row>
    <row r="24" spans="1:11" ht="15.75">
      <c r="A24" s="6">
        <v>22</v>
      </c>
      <c r="B24" s="80" t="s">
        <v>306</v>
      </c>
      <c r="C24" s="130">
        <v>2016</v>
      </c>
      <c r="D24" s="80" t="s">
        <v>19</v>
      </c>
      <c r="E24" s="80" t="s">
        <v>20</v>
      </c>
      <c r="F24" s="15"/>
      <c r="G24" s="15">
        <f>200</f>
        <v>200</v>
      </c>
      <c r="H24" s="15"/>
      <c r="I24" s="15"/>
      <c r="J24" s="15"/>
      <c r="K24" s="10">
        <f>G24</f>
        <v>200</v>
      </c>
    </row>
    <row r="25" spans="1:11" ht="15.75">
      <c r="A25" s="6">
        <v>23</v>
      </c>
      <c r="B25" s="80" t="s">
        <v>550</v>
      </c>
      <c r="C25" s="130">
        <v>2015</v>
      </c>
      <c r="D25" s="80" t="s">
        <v>471</v>
      </c>
      <c r="E25" s="80" t="s">
        <v>472</v>
      </c>
      <c r="F25" s="15"/>
      <c r="G25" s="15"/>
      <c r="H25" s="15"/>
      <c r="I25" s="15">
        <v>199</v>
      </c>
      <c r="J25" s="15"/>
      <c r="K25" s="10">
        <f>I25</f>
        <v>199</v>
      </c>
    </row>
    <row r="26" spans="1:11" ht="15.75">
      <c r="A26" s="6">
        <v>24</v>
      </c>
      <c r="B26" s="80" t="s">
        <v>325</v>
      </c>
      <c r="C26" s="130">
        <v>2013</v>
      </c>
      <c r="D26" s="80" t="s">
        <v>293</v>
      </c>
      <c r="E26" s="80" t="s">
        <v>302</v>
      </c>
      <c r="F26" s="15"/>
      <c r="G26" s="15">
        <v>70</v>
      </c>
      <c r="H26" s="15"/>
      <c r="I26" s="15">
        <v>125</v>
      </c>
      <c r="J26" s="15"/>
      <c r="K26" s="10">
        <f>G26+I26</f>
        <v>195</v>
      </c>
    </row>
    <row r="27" spans="1:11" ht="15.75">
      <c r="A27" s="6">
        <v>25</v>
      </c>
      <c r="B27" s="80" t="s">
        <v>551</v>
      </c>
      <c r="C27" s="130">
        <v>2014</v>
      </c>
      <c r="D27" s="80" t="s">
        <v>130</v>
      </c>
      <c r="E27" s="80" t="s">
        <v>40</v>
      </c>
      <c r="F27" s="15"/>
      <c r="G27" s="15"/>
      <c r="H27" s="15"/>
      <c r="I27" s="15">
        <v>188</v>
      </c>
      <c r="J27" s="15"/>
      <c r="K27" s="10">
        <f>I27</f>
        <v>188</v>
      </c>
    </row>
    <row r="28" spans="1:11" ht="15.75">
      <c r="A28" s="6">
        <v>26</v>
      </c>
      <c r="B28" s="80" t="s">
        <v>315</v>
      </c>
      <c r="C28" s="130">
        <v>2014</v>
      </c>
      <c r="D28" s="80" t="s">
        <v>293</v>
      </c>
      <c r="E28" s="80" t="s">
        <v>302</v>
      </c>
      <c r="F28" s="15"/>
      <c r="G28" s="15">
        <v>110</v>
      </c>
      <c r="H28" s="15"/>
      <c r="I28" s="15">
        <v>73</v>
      </c>
      <c r="J28" s="15"/>
      <c r="K28" s="10">
        <f>G28+I28</f>
        <v>183</v>
      </c>
    </row>
    <row r="29" spans="1:11" ht="15.75">
      <c r="A29" s="6">
        <v>27</v>
      </c>
      <c r="B29" s="80" t="s">
        <v>309</v>
      </c>
      <c r="C29" s="130">
        <v>2015</v>
      </c>
      <c r="D29" s="80" t="s">
        <v>293</v>
      </c>
      <c r="E29" s="80" t="s">
        <v>302</v>
      </c>
      <c r="F29" s="15"/>
      <c r="G29" s="15">
        <v>178</v>
      </c>
      <c r="H29" s="15"/>
      <c r="I29" s="15"/>
      <c r="J29" s="15"/>
      <c r="K29" s="10">
        <f>G29</f>
        <v>178</v>
      </c>
    </row>
    <row r="30" spans="1:11" ht="15.75">
      <c r="A30" s="6">
        <v>28</v>
      </c>
      <c r="B30" s="80" t="s">
        <v>76</v>
      </c>
      <c r="C30" s="130">
        <v>2013</v>
      </c>
      <c r="D30" s="80" t="s">
        <v>77</v>
      </c>
      <c r="E30" s="80" t="s">
        <v>78</v>
      </c>
      <c r="F30" s="15">
        <v>175</v>
      </c>
      <c r="G30" s="15"/>
      <c r="H30" s="15"/>
      <c r="I30" s="15"/>
      <c r="J30" s="15"/>
      <c r="K30" s="10">
        <f>F30+G30</f>
        <v>175</v>
      </c>
    </row>
    <row r="31" spans="1:11" ht="15.75">
      <c r="A31" s="6">
        <v>29</v>
      </c>
      <c r="B31" s="80" t="s">
        <v>552</v>
      </c>
      <c r="C31" s="130">
        <v>2014</v>
      </c>
      <c r="D31" s="80" t="s">
        <v>370</v>
      </c>
      <c r="E31" s="80" t="s">
        <v>371</v>
      </c>
      <c r="F31" s="15"/>
      <c r="G31" s="15"/>
      <c r="H31" s="15"/>
      <c r="I31" s="15">
        <v>156</v>
      </c>
      <c r="J31" s="15"/>
      <c r="K31" s="10">
        <f>I31</f>
        <v>156</v>
      </c>
    </row>
    <row r="32" spans="1:11" ht="15.75">
      <c r="A32" s="6">
        <v>29</v>
      </c>
      <c r="B32" s="80" t="s">
        <v>553</v>
      </c>
      <c r="C32" s="130">
        <v>2013</v>
      </c>
      <c r="D32" s="80" t="s">
        <v>107</v>
      </c>
      <c r="E32" s="80" t="s">
        <v>108</v>
      </c>
      <c r="F32" s="15"/>
      <c r="G32" s="15"/>
      <c r="H32" s="15"/>
      <c r="I32" s="15">
        <v>156</v>
      </c>
      <c r="J32" s="15"/>
      <c r="K32" s="10">
        <f>I32</f>
        <v>156</v>
      </c>
    </row>
    <row r="33" spans="1:11" ht="15.75">
      <c r="A33" s="6">
        <v>29</v>
      </c>
      <c r="B33" s="80" t="s">
        <v>554</v>
      </c>
      <c r="C33" s="130">
        <v>2013</v>
      </c>
      <c r="D33" s="80" t="s">
        <v>522</v>
      </c>
      <c r="E33" s="80" t="s">
        <v>555</v>
      </c>
      <c r="F33" s="15"/>
      <c r="G33" s="15"/>
      <c r="H33" s="15"/>
      <c r="I33" s="15">
        <v>156</v>
      </c>
      <c r="J33" s="15"/>
      <c r="K33" s="10">
        <f>I33</f>
        <v>156</v>
      </c>
    </row>
    <row r="34" spans="1:11" ht="15.75">
      <c r="A34" s="6">
        <v>32</v>
      </c>
      <c r="B34" s="80" t="s">
        <v>111</v>
      </c>
      <c r="C34" s="130">
        <v>2013</v>
      </c>
      <c r="D34" s="80" t="s">
        <v>107</v>
      </c>
      <c r="E34" s="80" t="s">
        <v>108</v>
      </c>
      <c r="F34" s="15">
        <v>79</v>
      </c>
      <c r="G34" s="15"/>
      <c r="H34" s="15"/>
      <c r="I34" s="15">
        <v>73</v>
      </c>
      <c r="J34" s="15"/>
      <c r="K34" s="10">
        <f>F34+I34</f>
        <v>152</v>
      </c>
    </row>
    <row r="35" spans="1:11" ht="15.75">
      <c r="A35" s="6">
        <v>33</v>
      </c>
      <c r="B35" s="80" t="s">
        <v>83</v>
      </c>
      <c r="C35" s="130" t="s">
        <v>97</v>
      </c>
      <c r="D35" s="80" t="s">
        <v>93</v>
      </c>
      <c r="E35" s="80" t="s">
        <v>40</v>
      </c>
      <c r="F35" s="15">
        <v>151</v>
      </c>
      <c r="G35" s="15"/>
      <c r="H35" s="15"/>
      <c r="I35" s="15"/>
      <c r="J35" s="15"/>
      <c r="K35" s="10">
        <f>F35+G35</f>
        <v>151</v>
      </c>
    </row>
    <row r="36" spans="1:11" ht="15.75">
      <c r="A36" s="6">
        <v>34</v>
      </c>
      <c r="B36" s="80" t="s">
        <v>318</v>
      </c>
      <c r="C36" s="130">
        <v>2015</v>
      </c>
      <c r="D36" s="80" t="s">
        <v>293</v>
      </c>
      <c r="E36" s="80" t="s">
        <v>302</v>
      </c>
      <c r="F36" s="15"/>
      <c r="G36" s="15">
        <v>70</v>
      </c>
      <c r="H36" s="15"/>
      <c r="I36" s="15">
        <v>73</v>
      </c>
      <c r="J36" s="15"/>
      <c r="K36" s="10">
        <f>G36+I36</f>
        <v>143</v>
      </c>
    </row>
    <row r="37" spans="1:11" ht="15.75">
      <c r="A37" s="6">
        <v>34</v>
      </c>
      <c r="B37" s="80" t="s">
        <v>319</v>
      </c>
      <c r="C37" s="130">
        <v>2014</v>
      </c>
      <c r="D37" s="80" t="s">
        <v>293</v>
      </c>
      <c r="E37" s="80" t="s">
        <v>302</v>
      </c>
      <c r="F37" s="15"/>
      <c r="G37" s="15">
        <v>70</v>
      </c>
      <c r="H37" s="15"/>
      <c r="I37" s="15">
        <v>73</v>
      </c>
      <c r="J37" s="15"/>
      <c r="K37" s="10">
        <f>G37+I37</f>
        <v>143</v>
      </c>
    </row>
    <row r="38" spans="1:11" ht="15.75">
      <c r="A38" s="6">
        <v>34</v>
      </c>
      <c r="B38" s="80" t="s">
        <v>320</v>
      </c>
      <c r="C38" s="130">
        <v>2013</v>
      </c>
      <c r="D38" s="80" t="s">
        <v>293</v>
      </c>
      <c r="E38" s="80" t="s">
        <v>302</v>
      </c>
      <c r="F38" s="15"/>
      <c r="G38" s="15">
        <v>70</v>
      </c>
      <c r="H38" s="15"/>
      <c r="I38" s="15">
        <v>73</v>
      </c>
      <c r="J38" s="15"/>
      <c r="K38" s="10">
        <f>G38+I38</f>
        <v>143</v>
      </c>
    </row>
    <row r="39" spans="1:11" ht="15.75">
      <c r="A39" s="6">
        <v>34</v>
      </c>
      <c r="B39" s="80" t="s">
        <v>321</v>
      </c>
      <c r="C39" s="130">
        <v>2015</v>
      </c>
      <c r="D39" s="80" t="s">
        <v>293</v>
      </c>
      <c r="E39" s="80" t="s">
        <v>302</v>
      </c>
      <c r="F39" s="15"/>
      <c r="G39" s="15">
        <v>70</v>
      </c>
      <c r="H39" s="15"/>
      <c r="I39" s="15">
        <v>73</v>
      </c>
      <c r="J39" s="15"/>
      <c r="K39" s="10">
        <f>G39+I39</f>
        <v>143</v>
      </c>
    </row>
    <row r="40" spans="1:11" ht="15.75">
      <c r="A40" s="6">
        <v>34</v>
      </c>
      <c r="B40" s="80" t="s">
        <v>324</v>
      </c>
      <c r="C40" s="130">
        <v>2013</v>
      </c>
      <c r="D40" s="80" t="s">
        <v>293</v>
      </c>
      <c r="E40" s="80" t="s">
        <v>302</v>
      </c>
      <c r="F40" s="15"/>
      <c r="G40" s="15">
        <v>70</v>
      </c>
      <c r="H40" s="15"/>
      <c r="I40" s="15">
        <v>73</v>
      </c>
      <c r="J40" s="15"/>
      <c r="K40" s="10">
        <f>G40+I40</f>
        <v>143</v>
      </c>
    </row>
    <row r="41" spans="1:11" ht="15.75">
      <c r="A41" s="6">
        <v>39</v>
      </c>
      <c r="B41" s="80" t="s">
        <v>312</v>
      </c>
      <c r="C41" s="130">
        <v>2015</v>
      </c>
      <c r="D41" s="80" t="s">
        <v>293</v>
      </c>
      <c r="E41" s="80" t="s">
        <v>302</v>
      </c>
      <c r="F41" s="15"/>
      <c r="G41" s="15">
        <v>137</v>
      </c>
      <c r="H41" s="15"/>
      <c r="I41" s="15"/>
      <c r="J41" s="15"/>
      <c r="K41" s="10">
        <f>G41</f>
        <v>137</v>
      </c>
    </row>
    <row r="42" spans="1:11" ht="15.75">
      <c r="A42" s="6">
        <v>39</v>
      </c>
      <c r="B42" s="80" t="s">
        <v>314</v>
      </c>
      <c r="C42" s="130">
        <v>2016</v>
      </c>
      <c r="D42" s="80" t="s">
        <v>293</v>
      </c>
      <c r="E42" s="80" t="s">
        <v>302</v>
      </c>
      <c r="F42" s="15"/>
      <c r="G42" s="15">
        <v>137</v>
      </c>
      <c r="H42" s="15"/>
      <c r="I42" s="15"/>
      <c r="J42" s="15"/>
      <c r="K42" s="10">
        <f>G42</f>
        <v>137</v>
      </c>
    </row>
    <row r="43" spans="1:11" ht="15.75">
      <c r="A43" s="6">
        <v>41</v>
      </c>
      <c r="B43" s="80" t="s">
        <v>556</v>
      </c>
      <c r="C43" s="130">
        <v>2015</v>
      </c>
      <c r="D43" s="80" t="s">
        <v>370</v>
      </c>
      <c r="E43" s="80" t="s">
        <v>371</v>
      </c>
      <c r="F43" s="15"/>
      <c r="G43" s="15"/>
      <c r="H43" s="15"/>
      <c r="I43" s="15">
        <v>125</v>
      </c>
      <c r="J43" s="15"/>
      <c r="K43" s="10">
        <f>I43</f>
        <v>125</v>
      </c>
    </row>
    <row r="44" spans="1:11" ht="15.75">
      <c r="A44" s="6">
        <v>41</v>
      </c>
      <c r="B44" s="80" t="s">
        <v>557</v>
      </c>
      <c r="C44" s="130">
        <v>2013</v>
      </c>
      <c r="D44" s="80" t="s">
        <v>107</v>
      </c>
      <c r="E44" s="80" t="s">
        <v>108</v>
      </c>
      <c r="F44" s="15"/>
      <c r="G44" s="15"/>
      <c r="H44" s="15"/>
      <c r="I44" s="15">
        <v>125</v>
      </c>
      <c r="J44" s="15"/>
      <c r="K44" s="10">
        <f>I44</f>
        <v>125</v>
      </c>
    </row>
    <row r="45" spans="1:11" ht="15.75">
      <c r="A45" s="6">
        <v>43</v>
      </c>
      <c r="B45" s="80" t="s">
        <v>316</v>
      </c>
      <c r="C45" s="130">
        <v>2014</v>
      </c>
      <c r="D45" s="80" t="s">
        <v>293</v>
      </c>
      <c r="E45" s="80" t="s">
        <v>302</v>
      </c>
      <c r="F45" s="15"/>
      <c r="G45" s="15">
        <v>110</v>
      </c>
      <c r="H45" s="15"/>
      <c r="I45" s="15"/>
      <c r="J45" s="15"/>
      <c r="K45" s="10">
        <f>G45</f>
        <v>110</v>
      </c>
    </row>
    <row r="46" spans="1:11" ht="15.75">
      <c r="A46" s="6">
        <v>43</v>
      </c>
      <c r="B46" s="80" t="s">
        <v>317</v>
      </c>
      <c r="C46" s="130">
        <v>2014</v>
      </c>
      <c r="D46" s="80" t="s">
        <v>293</v>
      </c>
      <c r="E46" s="80" t="s">
        <v>302</v>
      </c>
      <c r="F46" s="15"/>
      <c r="G46" s="15">
        <f>110</f>
        <v>110</v>
      </c>
      <c r="H46" s="15"/>
      <c r="I46" s="15"/>
      <c r="J46" s="15"/>
      <c r="K46" s="10">
        <f>G46</f>
        <v>110</v>
      </c>
    </row>
    <row r="47" spans="1:11" ht="15.75">
      <c r="A47" s="6">
        <v>45</v>
      </c>
      <c r="B47" s="80" t="s">
        <v>383</v>
      </c>
      <c r="C47" s="130">
        <v>2013</v>
      </c>
      <c r="D47" s="80" t="s">
        <v>165</v>
      </c>
      <c r="E47" s="80" t="s">
        <v>166</v>
      </c>
      <c r="F47" s="15"/>
      <c r="G47" s="15"/>
      <c r="H47" s="15">
        <f>103</f>
        <v>103</v>
      </c>
      <c r="I47" s="15"/>
      <c r="J47" s="15"/>
      <c r="K47" s="10">
        <f>H47</f>
        <v>103</v>
      </c>
    </row>
    <row r="48" spans="1:11" ht="15.75">
      <c r="A48" s="6">
        <v>46</v>
      </c>
      <c r="B48" s="80" t="s">
        <v>384</v>
      </c>
      <c r="C48" s="130">
        <v>2014</v>
      </c>
      <c r="D48" s="80" t="s">
        <v>165</v>
      </c>
      <c r="E48" s="80" t="s">
        <v>166</v>
      </c>
      <c r="F48" s="15"/>
      <c r="G48" s="15"/>
      <c r="H48" s="15">
        <f>99</f>
        <v>99</v>
      </c>
      <c r="I48" s="15"/>
      <c r="J48" s="15"/>
      <c r="K48" s="10">
        <f>H48</f>
        <v>99</v>
      </c>
    </row>
    <row r="49" spans="1:11" ht="15.75">
      <c r="A49" s="6">
        <v>47</v>
      </c>
      <c r="B49" s="80" t="s">
        <v>100</v>
      </c>
      <c r="C49" s="130"/>
      <c r="D49" s="80" t="s">
        <v>161</v>
      </c>
      <c r="E49" s="80" t="s">
        <v>40</v>
      </c>
      <c r="F49" s="15">
        <v>79</v>
      </c>
      <c r="G49" s="15"/>
      <c r="H49" s="15"/>
      <c r="I49" s="15"/>
      <c r="J49" s="15"/>
      <c r="K49" s="10">
        <f>F49+G49</f>
        <v>79</v>
      </c>
    </row>
    <row r="50" spans="1:11" ht="15.75">
      <c r="A50" s="6">
        <v>48</v>
      </c>
      <c r="B50" s="80" t="s">
        <v>558</v>
      </c>
      <c r="C50" s="130">
        <v>2013</v>
      </c>
      <c r="D50" s="80" t="s">
        <v>107</v>
      </c>
      <c r="E50" s="80" t="s">
        <v>108</v>
      </c>
      <c r="F50" s="15"/>
      <c r="G50" s="15"/>
      <c r="H50" s="15"/>
      <c r="I50" s="15">
        <v>73</v>
      </c>
      <c r="J50" s="15"/>
      <c r="K50" s="10">
        <f t="shared" ref="K50:K56" si="1">I50</f>
        <v>73</v>
      </c>
    </row>
    <row r="51" spans="1:11" ht="15.75">
      <c r="A51" s="6">
        <v>48</v>
      </c>
      <c r="B51" s="80" t="s">
        <v>559</v>
      </c>
      <c r="C51" s="130">
        <v>2014</v>
      </c>
      <c r="D51" s="80" t="s">
        <v>471</v>
      </c>
      <c r="E51" s="80" t="s">
        <v>472</v>
      </c>
      <c r="F51" s="15"/>
      <c r="G51" s="15"/>
      <c r="H51" s="15"/>
      <c r="I51" s="15">
        <v>73</v>
      </c>
      <c r="J51" s="15"/>
      <c r="K51" s="10">
        <f t="shared" si="1"/>
        <v>73</v>
      </c>
    </row>
    <row r="52" spans="1:11" ht="15.75">
      <c r="A52" s="6">
        <v>48</v>
      </c>
      <c r="B52" s="80" t="s">
        <v>560</v>
      </c>
      <c r="C52" s="130">
        <v>2013</v>
      </c>
      <c r="D52" s="80" t="s">
        <v>522</v>
      </c>
      <c r="E52" s="80" t="s">
        <v>555</v>
      </c>
      <c r="F52" s="15"/>
      <c r="G52" s="15"/>
      <c r="H52" s="15"/>
      <c r="I52" s="15">
        <v>73</v>
      </c>
      <c r="J52" s="15"/>
      <c r="K52" s="10">
        <f t="shared" si="1"/>
        <v>73</v>
      </c>
    </row>
    <row r="53" spans="1:11" ht="15.75">
      <c r="A53" s="6">
        <v>48</v>
      </c>
      <c r="B53" s="80" t="s">
        <v>561</v>
      </c>
      <c r="C53" s="130">
        <v>2015</v>
      </c>
      <c r="D53" s="80" t="s">
        <v>475</v>
      </c>
      <c r="E53" s="80" t="s">
        <v>476</v>
      </c>
      <c r="F53" s="15"/>
      <c r="G53" s="15"/>
      <c r="H53" s="15"/>
      <c r="I53" s="15">
        <v>73</v>
      </c>
      <c r="J53" s="15"/>
      <c r="K53" s="10">
        <f t="shared" si="1"/>
        <v>73</v>
      </c>
    </row>
    <row r="54" spans="1:11" ht="15.75">
      <c r="A54" s="6">
        <v>48</v>
      </c>
      <c r="B54" s="80" t="s">
        <v>562</v>
      </c>
      <c r="C54" s="130">
        <v>2013</v>
      </c>
      <c r="D54" s="80" t="s">
        <v>130</v>
      </c>
      <c r="E54" s="80" t="s">
        <v>40</v>
      </c>
      <c r="F54" s="15"/>
      <c r="G54" s="15"/>
      <c r="H54" s="15"/>
      <c r="I54" s="15">
        <v>73</v>
      </c>
      <c r="J54" s="15"/>
      <c r="K54" s="10">
        <f t="shared" si="1"/>
        <v>73</v>
      </c>
    </row>
    <row r="55" spans="1:11" ht="15.75">
      <c r="A55" s="6">
        <v>48</v>
      </c>
      <c r="B55" s="80" t="s">
        <v>563</v>
      </c>
      <c r="C55" s="130">
        <v>2013</v>
      </c>
      <c r="D55" s="80" t="s">
        <v>475</v>
      </c>
      <c r="E55" s="80" t="s">
        <v>476</v>
      </c>
      <c r="F55" s="15"/>
      <c r="G55" s="15"/>
      <c r="H55" s="15"/>
      <c r="I55" s="15">
        <v>73</v>
      </c>
      <c r="J55" s="15"/>
      <c r="K55" s="10">
        <f t="shared" si="1"/>
        <v>73</v>
      </c>
    </row>
    <row r="56" spans="1:11" ht="15.75">
      <c r="A56" s="6">
        <v>48</v>
      </c>
      <c r="B56" s="80" t="s">
        <v>564</v>
      </c>
      <c r="C56" s="130">
        <v>2013</v>
      </c>
      <c r="D56" s="80" t="s">
        <v>475</v>
      </c>
      <c r="E56" s="80" t="s">
        <v>476</v>
      </c>
      <c r="F56" s="15"/>
      <c r="G56" s="15"/>
      <c r="H56" s="15"/>
      <c r="I56" s="15">
        <v>73</v>
      </c>
      <c r="J56" s="15"/>
      <c r="K56" s="10">
        <f t="shared" si="1"/>
        <v>73</v>
      </c>
    </row>
    <row r="57" spans="1:11" ht="15.75">
      <c r="A57" s="6">
        <v>55</v>
      </c>
      <c r="B57" s="80" t="s">
        <v>322</v>
      </c>
      <c r="C57" s="130">
        <v>2015</v>
      </c>
      <c r="D57" s="80" t="s">
        <v>293</v>
      </c>
      <c r="E57" s="80" t="s">
        <v>302</v>
      </c>
      <c r="F57" s="15"/>
      <c r="G57" s="15">
        <v>70</v>
      </c>
      <c r="H57" s="15"/>
      <c r="I57" s="15"/>
      <c r="J57" s="15"/>
      <c r="K57" s="10">
        <f>G57</f>
        <v>70</v>
      </c>
    </row>
    <row r="58" spans="1:11" ht="15.75">
      <c r="A58" s="6">
        <v>55</v>
      </c>
      <c r="B58" s="80" t="s">
        <v>323</v>
      </c>
      <c r="C58" s="130">
        <v>2013</v>
      </c>
      <c r="D58" s="80" t="s">
        <v>293</v>
      </c>
      <c r="E58" s="80" t="s">
        <v>302</v>
      </c>
      <c r="F58" s="15"/>
      <c r="G58" s="15">
        <v>70</v>
      </c>
      <c r="H58" s="15"/>
      <c r="I58" s="15"/>
      <c r="J58" s="15"/>
      <c r="K58" s="10">
        <f>G58</f>
        <v>70</v>
      </c>
    </row>
    <row r="59" spans="1:11" ht="15.75">
      <c r="A59" s="6">
        <v>55</v>
      </c>
      <c r="B59" s="80" t="s">
        <v>326</v>
      </c>
      <c r="C59" s="130">
        <v>2015</v>
      </c>
      <c r="D59" s="80" t="s">
        <v>293</v>
      </c>
      <c r="E59" s="80" t="s">
        <v>302</v>
      </c>
      <c r="F59" s="15"/>
      <c r="G59" s="15">
        <v>70</v>
      </c>
      <c r="H59" s="15"/>
      <c r="I59" s="15"/>
      <c r="J59" s="15"/>
      <c r="K59" s="10">
        <f>G59</f>
        <v>70</v>
      </c>
    </row>
    <row r="60" spans="1:11" ht="15.75">
      <c r="A60" s="6">
        <v>55</v>
      </c>
      <c r="B60" s="80" t="s">
        <v>327</v>
      </c>
      <c r="C60" s="130">
        <v>2014</v>
      </c>
      <c r="D60" s="80" t="s">
        <v>293</v>
      </c>
      <c r="E60" s="80" t="s">
        <v>302</v>
      </c>
      <c r="F60" s="15"/>
      <c r="G60" s="15">
        <v>70</v>
      </c>
      <c r="H60" s="15"/>
      <c r="I60" s="15"/>
      <c r="J60" s="15"/>
      <c r="K60" s="10">
        <f>G60</f>
        <v>70</v>
      </c>
    </row>
  </sheetData>
  <sortState ref="A3:K60">
    <sortCondition descending="1" ref="K3:K60"/>
  </sortState>
  <mergeCells count="1">
    <mergeCell ref="A1:K1"/>
  </mergeCells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24"/>
  <sheetViews>
    <sheetView zoomScaleNormal="100" workbookViewId="0">
      <selection activeCell="I2" sqref="I2"/>
    </sheetView>
  </sheetViews>
  <sheetFormatPr defaultRowHeight="15"/>
  <cols>
    <col min="2" max="2" width="18.7109375" bestFit="1" customWidth="1"/>
    <col min="4" max="4" width="22.42578125" bestFit="1" customWidth="1"/>
    <col min="5" max="5" width="20.140625" bestFit="1" customWidth="1"/>
    <col min="6" max="6" width="12.7109375" customWidth="1"/>
    <col min="7" max="7" width="10.85546875" customWidth="1"/>
  </cols>
  <sheetData>
    <row r="1" spans="1:11" ht="23.25">
      <c r="A1" s="189" t="s">
        <v>3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ht="76.5">
      <c r="A2" s="5" t="s">
        <v>1</v>
      </c>
      <c r="B2" s="1"/>
      <c r="C2" s="1"/>
      <c r="D2" s="1"/>
      <c r="E2" s="1"/>
      <c r="F2" s="2" t="s">
        <v>159</v>
      </c>
      <c r="G2" s="2" t="s">
        <v>249</v>
      </c>
      <c r="H2" s="4" t="s">
        <v>328</v>
      </c>
      <c r="I2" s="4" t="s">
        <v>416</v>
      </c>
      <c r="J2" s="4"/>
      <c r="K2" s="7" t="s">
        <v>565</v>
      </c>
    </row>
    <row r="3" spans="1:11" ht="15.75">
      <c r="A3" s="6">
        <v>1</v>
      </c>
      <c r="B3" s="46" t="s">
        <v>28</v>
      </c>
      <c r="C3" s="44">
        <v>2013</v>
      </c>
      <c r="D3" s="45" t="s">
        <v>19</v>
      </c>
      <c r="E3" s="47" t="s">
        <v>20</v>
      </c>
      <c r="F3" s="11">
        <v>114</v>
      </c>
      <c r="G3" s="13">
        <f>115</f>
        <v>115</v>
      </c>
      <c r="H3" s="13"/>
      <c r="I3" s="13">
        <f>109</f>
        <v>109</v>
      </c>
      <c r="J3" s="13"/>
      <c r="K3" s="12">
        <f>F3+G3+I3</f>
        <v>338</v>
      </c>
    </row>
    <row r="4" spans="1:11" ht="15.75">
      <c r="A4" s="6">
        <v>2</v>
      </c>
      <c r="B4" s="46" t="s">
        <v>67</v>
      </c>
      <c r="C4" s="44" t="s">
        <v>99</v>
      </c>
      <c r="D4" s="45" t="s">
        <v>93</v>
      </c>
      <c r="E4" s="47" t="s">
        <v>40</v>
      </c>
      <c r="F4" s="11">
        <v>110</v>
      </c>
      <c r="G4" s="13">
        <v>107</v>
      </c>
      <c r="H4" s="13"/>
      <c r="I4" s="13">
        <f>105</f>
        <v>105</v>
      </c>
      <c r="J4" s="13"/>
      <c r="K4" s="12">
        <f>F4+G4+I4</f>
        <v>322</v>
      </c>
    </row>
    <row r="5" spans="1:11" ht="15.75">
      <c r="A5" s="6">
        <v>3</v>
      </c>
      <c r="B5" s="82" t="s">
        <v>113</v>
      </c>
      <c r="C5" s="96">
        <v>2014</v>
      </c>
      <c r="D5" s="82" t="s">
        <v>77</v>
      </c>
      <c r="E5" s="82" t="s">
        <v>78</v>
      </c>
      <c r="F5" s="11">
        <v>106</v>
      </c>
      <c r="G5" s="13">
        <v>103</v>
      </c>
      <c r="H5" s="13"/>
      <c r="I5" s="13"/>
      <c r="J5" s="13"/>
      <c r="K5" s="12">
        <f>F5+G5</f>
        <v>209</v>
      </c>
    </row>
    <row r="6" spans="1:11" ht="15.75">
      <c r="A6" s="6">
        <v>4</v>
      </c>
      <c r="B6" s="82" t="s">
        <v>385</v>
      </c>
      <c r="C6" s="96">
        <v>2016</v>
      </c>
      <c r="D6" s="82" t="s">
        <v>276</v>
      </c>
      <c r="E6" s="82" t="s">
        <v>277</v>
      </c>
      <c r="F6" s="11"/>
      <c r="G6" s="13"/>
      <c r="H6" s="13">
        <v>109</v>
      </c>
      <c r="I6" s="13"/>
      <c r="J6" s="13"/>
      <c r="K6" s="12">
        <f>H6</f>
        <v>109</v>
      </c>
    </row>
    <row r="7" spans="1:11" ht="15.75">
      <c r="A7" s="6">
        <v>5</v>
      </c>
      <c r="B7" s="82" t="s">
        <v>386</v>
      </c>
      <c r="C7" s="96">
        <v>2016</v>
      </c>
      <c r="D7" s="82" t="s">
        <v>276</v>
      </c>
      <c r="E7" s="82" t="s">
        <v>277</v>
      </c>
      <c r="F7" s="11"/>
      <c r="G7" s="13"/>
      <c r="H7" s="13">
        <v>105</v>
      </c>
      <c r="I7" s="13"/>
      <c r="J7" s="13"/>
      <c r="K7" s="12">
        <f>H7</f>
        <v>105</v>
      </c>
    </row>
    <row r="8" spans="1:11" ht="15.75">
      <c r="A8" s="6">
        <v>6</v>
      </c>
      <c r="B8" s="82" t="s">
        <v>387</v>
      </c>
      <c r="C8" s="96">
        <v>2016</v>
      </c>
      <c r="D8" s="82" t="s">
        <v>276</v>
      </c>
      <c r="E8" s="82" t="s">
        <v>277</v>
      </c>
      <c r="F8" s="11"/>
      <c r="G8" s="13"/>
      <c r="H8" s="13">
        <v>101</v>
      </c>
      <c r="I8" s="13"/>
      <c r="J8" s="13"/>
      <c r="K8" s="12">
        <f>H8</f>
        <v>101</v>
      </c>
    </row>
    <row r="9" spans="1:11" ht="15.75">
      <c r="A9" s="6">
        <v>6</v>
      </c>
      <c r="B9" s="82" t="s">
        <v>464</v>
      </c>
      <c r="C9" s="96">
        <v>2016</v>
      </c>
      <c r="D9" s="82" t="s">
        <v>19</v>
      </c>
      <c r="E9" s="82" t="s">
        <v>20</v>
      </c>
      <c r="F9" s="11"/>
      <c r="G9" s="13"/>
      <c r="H9" s="13"/>
      <c r="I9" s="13">
        <f>101</f>
        <v>101</v>
      </c>
      <c r="J9" s="13"/>
      <c r="K9" s="12">
        <f>I9</f>
        <v>101</v>
      </c>
    </row>
    <row r="10" spans="1:11" ht="15.75">
      <c r="A10" s="6">
        <v>8</v>
      </c>
      <c r="B10" s="82" t="s">
        <v>294</v>
      </c>
      <c r="C10" s="96">
        <v>2016</v>
      </c>
      <c r="D10" s="82" t="s">
        <v>93</v>
      </c>
      <c r="E10" s="82" t="s">
        <v>40</v>
      </c>
      <c r="F10" s="11"/>
      <c r="G10" s="13">
        <f>99</f>
        <v>99</v>
      </c>
      <c r="H10" s="13"/>
      <c r="I10" s="13"/>
      <c r="J10" s="13"/>
      <c r="K10" s="12">
        <f>G10</f>
        <v>99</v>
      </c>
    </row>
    <row r="11" spans="1:11" ht="15.75">
      <c r="A11" s="6">
        <v>9</v>
      </c>
      <c r="B11" s="82" t="s">
        <v>171</v>
      </c>
      <c r="C11" s="96">
        <v>2016</v>
      </c>
      <c r="D11" s="82" t="s">
        <v>157</v>
      </c>
      <c r="E11" s="82" t="s">
        <v>158</v>
      </c>
      <c r="F11" s="11">
        <v>98</v>
      </c>
      <c r="G11" s="13"/>
      <c r="H11" s="13"/>
      <c r="I11" s="13"/>
      <c r="J11" s="13"/>
      <c r="K11" s="12">
        <f>F11</f>
        <v>98</v>
      </c>
    </row>
    <row r="12" spans="1:11" ht="15.75">
      <c r="A12" s="6">
        <v>10</v>
      </c>
      <c r="B12" s="82" t="s">
        <v>388</v>
      </c>
      <c r="C12" s="96">
        <v>2017</v>
      </c>
      <c r="D12" s="82" t="s">
        <v>276</v>
      </c>
      <c r="E12" s="82" t="s">
        <v>277</v>
      </c>
      <c r="F12" s="11"/>
      <c r="G12" s="13"/>
      <c r="H12" s="13">
        <v>97</v>
      </c>
      <c r="I12" s="13"/>
      <c r="J12" s="13"/>
      <c r="K12" s="12">
        <f>H12</f>
        <v>97</v>
      </c>
    </row>
    <row r="13" spans="1:11" ht="15.75">
      <c r="A13" s="6">
        <v>10</v>
      </c>
      <c r="B13" s="82" t="s">
        <v>465</v>
      </c>
      <c r="C13" s="96">
        <v>2014</v>
      </c>
      <c r="D13" s="82" t="s">
        <v>19</v>
      </c>
      <c r="E13" s="82" t="s">
        <v>20</v>
      </c>
      <c r="F13" s="11"/>
      <c r="G13" s="13"/>
      <c r="H13" s="13"/>
      <c r="I13" s="13">
        <f>97</f>
        <v>97</v>
      </c>
      <c r="J13" s="13"/>
      <c r="K13" s="12">
        <f>I13</f>
        <v>97</v>
      </c>
    </row>
    <row r="14" spans="1:11" ht="15.75">
      <c r="A14" s="6">
        <v>12</v>
      </c>
      <c r="B14" s="82" t="s">
        <v>295</v>
      </c>
      <c r="C14" s="96">
        <v>2016</v>
      </c>
      <c r="D14" s="82" t="s">
        <v>93</v>
      </c>
      <c r="E14" s="82" t="s">
        <v>40</v>
      </c>
      <c r="F14" s="11"/>
      <c r="G14" s="13">
        <f>95</f>
        <v>95</v>
      </c>
      <c r="H14" s="13"/>
      <c r="I14" s="13"/>
      <c r="J14" s="13"/>
      <c r="K14" s="12">
        <f>G14</f>
        <v>95</v>
      </c>
    </row>
    <row r="15" spans="1:11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</row>
    <row r="20" spans="2:7">
      <c r="B20" s="8"/>
      <c r="C20" s="8"/>
      <c r="D20" s="8"/>
    </row>
    <row r="21" spans="2:7">
      <c r="B21" s="8"/>
      <c r="C21" s="8"/>
      <c r="D21" s="8"/>
      <c r="G21" s="8"/>
    </row>
    <row r="22" spans="2:7">
      <c r="B22" s="8"/>
      <c r="C22" s="8"/>
      <c r="D22" s="8"/>
      <c r="G22" s="8"/>
    </row>
    <row r="23" spans="2:7">
      <c r="B23" s="8"/>
      <c r="C23" s="8"/>
      <c r="D23" s="8"/>
      <c r="F23" s="8"/>
      <c r="G23" s="8"/>
    </row>
    <row r="24" spans="2:7">
      <c r="B24" s="8"/>
      <c r="C24" s="8"/>
      <c r="D24" s="8"/>
      <c r="F24" s="8"/>
      <c r="G24" s="8"/>
    </row>
  </sheetData>
  <sortState ref="A3:K14">
    <sortCondition descending="1" ref="K3:K14"/>
  </sortState>
  <mergeCells count="1">
    <mergeCell ref="A1:K1"/>
  </mergeCells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T24"/>
  <sheetViews>
    <sheetView zoomScaleNormal="100" workbookViewId="0">
      <selection activeCell="B17" sqref="B17"/>
    </sheetView>
  </sheetViews>
  <sheetFormatPr defaultRowHeight="15"/>
  <cols>
    <col min="2" max="2" width="19.140625" bestFit="1" customWidth="1"/>
    <col min="3" max="3" width="9.140625" style="33"/>
    <col min="4" max="4" width="16.7109375" customWidth="1"/>
    <col min="5" max="5" width="19.28515625" bestFit="1" customWidth="1"/>
    <col min="6" max="6" width="12.28515625" customWidth="1"/>
    <col min="7" max="7" width="10.7109375" customWidth="1"/>
    <col min="10" max="10" width="9.140625" style="8"/>
  </cols>
  <sheetData>
    <row r="1" spans="1:12" ht="23.25">
      <c r="A1" s="189" t="s">
        <v>4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2" ht="76.5">
      <c r="A2" s="5" t="s">
        <v>1</v>
      </c>
      <c r="B2" s="1"/>
      <c r="C2" s="3"/>
      <c r="D2" s="1"/>
      <c r="E2" s="1"/>
      <c r="F2" s="2" t="s">
        <v>159</v>
      </c>
      <c r="G2" s="2" t="s">
        <v>249</v>
      </c>
      <c r="H2" s="2" t="s">
        <v>328</v>
      </c>
      <c r="I2" s="4" t="s">
        <v>416</v>
      </c>
      <c r="J2" s="4"/>
      <c r="K2" s="7" t="s">
        <v>565</v>
      </c>
    </row>
    <row r="3" spans="1:12" s="8" customFormat="1" ht="15.75">
      <c r="A3" s="6">
        <v>1</v>
      </c>
      <c r="B3" s="80" t="s">
        <v>129</v>
      </c>
      <c r="C3" s="81">
        <v>2018</v>
      </c>
      <c r="D3" s="79" t="s">
        <v>19</v>
      </c>
      <c r="E3" s="82" t="s">
        <v>20</v>
      </c>
      <c r="F3" s="15">
        <v>104</v>
      </c>
      <c r="G3" s="15">
        <f>98</f>
        <v>98</v>
      </c>
      <c r="H3" s="15"/>
      <c r="I3" s="15">
        <f>98</f>
        <v>98</v>
      </c>
      <c r="J3" s="15"/>
      <c r="K3" s="10">
        <f>F3+G3+I3</f>
        <v>300</v>
      </c>
    </row>
    <row r="4" spans="1:12" s="8" customFormat="1" ht="15.75">
      <c r="A4" s="6">
        <v>2</v>
      </c>
      <c r="B4" s="80" t="s">
        <v>457</v>
      </c>
      <c r="C4" s="81">
        <v>2019</v>
      </c>
      <c r="D4" s="79" t="s">
        <v>19</v>
      </c>
      <c r="E4" s="82" t="s">
        <v>20</v>
      </c>
      <c r="F4" s="15"/>
      <c r="G4" s="15"/>
      <c r="H4" s="15"/>
      <c r="I4" s="15">
        <v>106</v>
      </c>
      <c r="J4" s="15"/>
      <c r="K4" s="10">
        <f>F4+G4+I4</f>
        <v>106</v>
      </c>
    </row>
    <row r="5" spans="1:12" s="8" customFormat="1" ht="15.75">
      <c r="A5" s="6">
        <v>3</v>
      </c>
      <c r="B5" s="80" t="s">
        <v>458</v>
      </c>
      <c r="C5" s="81">
        <v>2018</v>
      </c>
      <c r="D5" s="79" t="s">
        <v>19</v>
      </c>
      <c r="E5" s="82" t="s">
        <v>20</v>
      </c>
      <c r="F5" s="15"/>
      <c r="G5" s="15"/>
      <c r="H5" s="15"/>
      <c r="I5" s="15">
        <v>102</v>
      </c>
      <c r="J5" s="15"/>
      <c r="K5" s="10">
        <f>F5+G5+I5</f>
        <v>102</v>
      </c>
    </row>
    <row r="6" spans="1:12" s="8" customFormat="1" ht="15.75">
      <c r="A6" s="6">
        <v>4</v>
      </c>
      <c r="B6" s="80" t="s">
        <v>105</v>
      </c>
      <c r="C6" s="81" t="s">
        <v>89</v>
      </c>
      <c r="D6" s="79" t="s">
        <v>93</v>
      </c>
      <c r="E6" s="82" t="s">
        <v>104</v>
      </c>
      <c r="F6" s="15">
        <v>100</v>
      </c>
      <c r="G6" s="15"/>
      <c r="H6" s="15"/>
      <c r="I6" s="15"/>
      <c r="J6" s="15"/>
      <c r="K6" s="10">
        <f>F6+G6+H6</f>
        <v>100</v>
      </c>
    </row>
    <row r="7" spans="1:12" s="8" customFormat="1" ht="15.75">
      <c r="A7" s="57"/>
      <c r="B7" s="85"/>
      <c r="C7" s="154"/>
      <c r="D7" s="86"/>
      <c r="E7" s="155"/>
      <c r="F7" s="156"/>
      <c r="G7" s="156"/>
      <c r="H7" s="156"/>
      <c r="I7" s="156"/>
      <c r="J7" s="156"/>
      <c r="K7" s="60"/>
    </row>
    <row r="8" spans="1:12" s="8" customFormat="1" ht="15.75">
      <c r="A8" s="57"/>
      <c r="B8" s="85"/>
      <c r="C8" s="154"/>
      <c r="D8" s="86"/>
      <c r="E8" s="155"/>
      <c r="F8" s="156"/>
      <c r="G8" s="156"/>
      <c r="H8" s="156"/>
      <c r="I8" s="156"/>
      <c r="J8" s="156"/>
      <c r="K8" s="60"/>
    </row>
    <row r="9" spans="1:12" s="8" customFormat="1" ht="23.25">
      <c r="A9" s="189" t="s">
        <v>75</v>
      </c>
      <c r="B9" s="189"/>
      <c r="C9" s="189"/>
      <c r="D9" s="189"/>
      <c r="E9" s="189"/>
      <c r="F9" s="189"/>
      <c r="G9" s="189"/>
      <c r="H9" s="189"/>
      <c r="I9" s="189"/>
      <c r="J9" s="189"/>
      <c r="K9" s="189"/>
    </row>
    <row r="10" spans="1:12" s="8" customFormat="1" ht="76.5">
      <c r="A10" s="5" t="s">
        <v>1</v>
      </c>
      <c r="B10" s="1"/>
      <c r="C10" s="3"/>
      <c r="D10" s="1"/>
      <c r="E10" s="1"/>
      <c r="F10" s="2" t="s">
        <v>159</v>
      </c>
      <c r="G10" s="2" t="s">
        <v>249</v>
      </c>
      <c r="H10" s="2" t="s">
        <v>328</v>
      </c>
      <c r="I10" s="4" t="s">
        <v>416</v>
      </c>
      <c r="J10" s="4"/>
      <c r="K10" s="7" t="s">
        <v>565</v>
      </c>
    </row>
    <row r="11" spans="1:12" s="8" customFormat="1" ht="15.75">
      <c r="A11" s="6">
        <v>1</v>
      </c>
      <c r="B11" s="80" t="s">
        <v>88</v>
      </c>
      <c r="C11" s="81">
        <v>2018</v>
      </c>
      <c r="D11" s="79" t="s">
        <v>161</v>
      </c>
      <c r="E11" s="82" t="s">
        <v>104</v>
      </c>
      <c r="F11" s="15">
        <v>108</v>
      </c>
      <c r="G11" s="15"/>
      <c r="H11" s="15"/>
      <c r="I11" s="15"/>
      <c r="J11" s="15"/>
      <c r="K11" s="10">
        <f>F11</f>
        <v>108</v>
      </c>
    </row>
    <row r="12" spans="1:12" s="8" customFormat="1" ht="15.75">
      <c r="A12" s="6">
        <v>2</v>
      </c>
      <c r="B12" s="80" t="s">
        <v>170</v>
      </c>
      <c r="C12" s="81">
        <v>2018</v>
      </c>
      <c r="D12" s="79" t="s">
        <v>157</v>
      </c>
      <c r="E12" s="82" t="s">
        <v>158</v>
      </c>
      <c r="F12" s="15">
        <v>100</v>
      </c>
      <c r="G12" s="15"/>
      <c r="H12" s="15"/>
      <c r="I12" s="15"/>
      <c r="J12" s="15"/>
      <c r="K12" s="10">
        <f>F12</f>
        <v>100</v>
      </c>
    </row>
    <row r="13" spans="1:12" s="8" customFormat="1" ht="15.75">
      <c r="A13" s="6">
        <v>2</v>
      </c>
      <c r="B13" s="80" t="s">
        <v>459</v>
      </c>
      <c r="C13" s="81">
        <v>2019</v>
      </c>
      <c r="D13" s="79" t="s">
        <v>460</v>
      </c>
      <c r="E13" s="82" t="s">
        <v>461</v>
      </c>
      <c r="F13" s="15"/>
      <c r="G13" s="15"/>
      <c r="H13" s="15"/>
      <c r="I13" s="15">
        <f>100</f>
        <v>100</v>
      </c>
      <c r="J13" s="15"/>
      <c r="K13" s="10">
        <f>I13</f>
        <v>100</v>
      </c>
    </row>
    <row r="14" spans="1:12" s="8" customFormat="1" ht="15.75">
      <c r="A14" s="6">
        <v>4</v>
      </c>
      <c r="B14" s="80" t="s">
        <v>90</v>
      </c>
      <c r="C14" s="81">
        <v>2018</v>
      </c>
      <c r="D14" s="79" t="s">
        <v>161</v>
      </c>
      <c r="E14" s="82" t="s">
        <v>104</v>
      </c>
      <c r="F14" s="15">
        <v>96</v>
      </c>
      <c r="G14" s="15"/>
      <c r="H14" s="15"/>
      <c r="I14" s="15"/>
      <c r="J14" s="15"/>
      <c r="K14" s="10">
        <f>F14</f>
        <v>96</v>
      </c>
    </row>
    <row r="15" spans="1:12">
      <c r="A15" s="8"/>
      <c r="B15" s="33"/>
      <c r="D15" s="8"/>
      <c r="E15" s="8"/>
      <c r="F15" s="8"/>
      <c r="G15" s="8"/>
      <c r="H15" s="33"/>
      <c r="I15" s="8"/>
      <c r="K15" s="8"/>
      <c r="L15" s="8"/>
    </row>
    <row r="16" spans="1:12">
      <c r="A16" s="8"/>
      <c r="B16" s="33"/>
      <c r="D16" s="8"/>
      <c r="E16" s="8"/>
      <c r="F16" s="8"/>
      <c r="G16" s="8"/>
      <c r="H16" s="33"/>
      <c r="I16" s="8"/>
      <c r="K16" s="8"/>
      <c r="L16" s="8"/>
    </row>
    <row r="17" spans="1:20">
      <c r="A17" s="8"/>
      <c r="B17" s="33"/>
      <c r="D17" s="8"/>
      <c r="E17" s="8"/>
      <c r="F17" s="8"/>
      <c r="G17" s="8"/>
      <c r="H17" s="33"/>
      <c r="I17" s="8"/>
      <c r="K17" s="8"/>
      <c r="L17" s="8"/>
    </row>
    <row r="18" spans="1:20">
      <c r="A18" s="8"/>
      <c r="B18" s="33"/>
      <c r="D18" s="8"/>
      <c r="E18" s="8"/>
      <c r="F18" s="8"/>
      <c r="G18" s="8"/>
      <c r="H18" s="33"/>
      <c r="I18" s="8"/>
      <c r="K18" s="8"/>
      <c r="L18" s="8"/>
    </row>
    <row r="19" spans="1:20">
      <c r="A19" s="8"/>
      <c r="B19" s="33"/>
      <c r="D19" s="8"/>
      <c r="E19" s="8"/>
      <c r="F19" s="8"/>
      <c r="G19" s="8"/>
      <c r="H19" s="33"/>
      <c r="I19" s="8"/>
      <c r="K19" s="8"/>
      <c r="L19" s="8"/>
      <c r="P19" s="8"/>
      <c r="Q19" s="8"/>
      <c r="R19" s="8"/>
      <c r="S19" s="8"/>
      <c r="T19" s="8"/>
    </row>
    <row r="20" spans="1:20">
      <c r="A20" s="8"/>
      <c r="B20" s="33"/>
      <c r="D20" s="8"/>
      <c r="E20" s="8"/>
      <c r="F20" s="8"/>
      <c r="G20" s="8"/>
      <c r="H20" s="33"/>
      <c r="I20" s="8"/>
      <c r="K20" s="8"/>
      <c r="L20" s="8"/>
      <c r="P20" s="8"/>
      <c r="Q20" s="8"/>
      <c r="R20" s="8"/>
      <c r="S20" s="8"/>
      <c r="T20" s="8"/>
    </row>
    <row r="21" spans="1:20">
      <c r="A21" s="8"/>
      <c r="B21" s="33"/>
      <c r="D21" s="8"/>
      <c r="E21" s="8"/>
      <c r="F21" s="8"/>
      <c r="G21" s="8"/>
      <c r="H21" s="33"/>
      <c r="I21" s="8"/>
      <c r="K21" s="8"/>
      <c r="L21" s="8"/>
    </row>
    <row r="22" spans="1:20">
      <c r="A22" s="8"/>
      <c r="B22" s="33"/>
      <c r="D22" s="8"/>
      <c r="E22" s="8"/>
      <c r="F22" s="8"/>
      <c r="G22" s="8"/>
      <c r="H22" s="33"/>
      <c r="I22" s="8"/>
      <c r="K22" s="8"/>
      <c r="L22" s="8"/>
    </row>
    <row r="23" spans="1:20">
      <c r="A23" s="8"/>
      <c r="B23" s="33"/>
      <c r="D23" s="8"/>
      <c r="E23" s="8"/>
      <c r="F23" s="8"/>
      <c r="G23" s="8"/>
      <c r="H23" s="33"/>
      <c r="I23" s="8"/>
      <c r="K23" s="8"/>
      <c r="L23" s="8"/>
    </row>
    <row r="24" spans="1:20">
      <c r="A24" s="8"/>
      <c r="B24" s="33"/>
      <c r="D24" s="8"/>
      <c r="E24" s="8"/>
      <c r="F24" s="8"/>
      <c r="G24" s="8"/>
      <c r="H24" s="33"/>
      <c r="I24" s="8"/>
      <c r="K24" s="8"/>
      <c r="L24" s="8"/>
    </row>
  </sheetData>
  <sortState ref="A11:K14">
    <sortCondition descending="1" ref="K11:K14"/>
  </sortState>
  <mergeCells count="2">
    <mergeCell ref="A1:K1"/>
    <mergeCell ref="A9:K9"/>
  </mergeCells>
  <pageMargins left="0.7" right="0.7" top="0.75" bottom="0.75" header="0.3" footer="0.3"/>
  <pageSetup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K19"/>
  <sheetViews>
    <sheetView zoomScaleNormal="100" workbookViewId="0">
      <selection activeCell="A16" sqref="A16:A19"/>
    </sheetView>
  </sheetViews>
  <sheetFormatPr defaultRowHeight="15"/>
  <cols>
    <col min="2" max="2" width="25.140625" bestFit="1" customWidth="1"/>
    <col min="4" max="4" width="19.7109375" bestFit="1" customWidth="1"/>
    <col min="5" max="5" width="18.7109375" bestFit="1" customWidth="1"/>
    <col min="6" max="6" width="14.85546875" customWidth="1"/>
    <col min="7" max="7" width="10.85546875" customWidth="1"/>
  </cols>
  <sheetData>
    <row r="1" spans="1:11" ht="23.25">
      <c r="A1" s="189" t="s">
        <v>68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ht="76.5">
      <c r="A2" s="5" t="s">
        <v>1</v>
      </c>
      <c r="B2" s="1"/>
      <c r="C2" s="1"/>
      <c r="D2" s="1"/>
      <c r="E2" s="1"/>
      <c r="F2" s="2" t="s">
        <v>159</v>
      </c>
      <c r="G2" s="2" t="s">
        <v>249</v>
      </c>
      <c r="H2" s="4" t="s">
        <v>328</v>
      </c>
      <c r="I2" s="4" t="s">
        <v>416</v>
      </c>
      <c r="J2" s="4"/>
      <c r="K2" s="7" t="s">
        <v>565</v>
      </c>
    </row>
    <row r="3" spans="1:11" ht="15.75">
      <c r="A3" s="6">
        <v>1</v>
      </c>
      <c r="B3" s="97" t="s">
        <v>389</v>
      </c>
      <c r="C3" s="96" t="s">
        <v>392</v>
      </c>
      <c r="D3" s="82" t="s">
        <v>370</v>
      </c>
      <c r="E3" s="82" t="s">
        <v>371</v>
      </c>
      <c r="F3" s="15"/>
      <c r="G3" s="15"/>
      <c r="H3" s="15">
        <v>106</v>
      </c>
      <c r="I3" s="13">
        <v>125</v>
      </c>
      <c r="J3" s="13"/>
      <c r="K3" s="10">
        <f>H3+I3</f>
        <v>231</v>
      </c>
    </row>
    <row r="4" spans="1:11" ht="15.75">
      <c r="A4" s="6">
        <v>2</v>
      </c>
      <c r="B4" s="24" t="s">
        <v>391</v>
      </c>
      <c r="C4" s="122" t="s">
        <v>394</v>
      </c>
      <c r="D4" s="123" t="s">
        <v>370</v>
      </c>
      <c r="E4" s="123" t="s">
        <v>371</v>
      </c>
      <c r="F4" s="15"/>
      <c r="G4" s="15"/>
      <c r="H4" s="15">
        <v>98</v>
      </c>
      <c r="I4" s="13">
        <v>90</v>
      </c>
      <c r="J4" s="13"/>
      <c r="K4" s="10">
        <f>H4+I4</f>
        <v>188</v>
      </c>
    </row>
    <row r="5" spans="1:11" ht="15.75">
      <c r="A5" s="6">
        <v>3</v>
      </c>
      <c r="B5" s="80" t="s">
        <v>530</v>
      </c>
      <c r="C5" s="81" t="s">
        <v>393</v>
      </c>
      <c r="D5" s="82" t="s">
        <v>475</v>
      </c>
      <c r="E5" s="79" t="s">
        <v>476</v>
      </c>
      <c r="F5" s="15"/>
      <c r="G5" s="15"/>
      <c r="H5" s="15"/>
      <c r="I5" s="13">
        <v>128</v>
      </c>
      <c r="J5" s="13"/>
      <c r="K5" s="10">
        <f t="shared" ref="K5:K12" si="0">I5</f>
        <v>128</v>
      </c>
    </row>
    <row r="6" spans="1:11" ht="15.75">
      <c r="A6" s="6">
        <v>4</v>
      </c>
      <c r="B6" s="80" t="s">
        <v>531</v>
      </c>
      <c r="C6" s="81" t="s">
        <v>532</v>
      </c>
      <c r="D6" s="82" t="s">
        <v>475</v>
      </c>
      <c r="E6" s="79" t="s">
        <v>476</v>
      </c>
      <c r="F6" s="15"/>
      <c r="G6" s="15"/>
      <c r="H6" s="15"/>
      <c r="I6" s="13">
        <v>122</v>
      </c>
      <c r="J6" s="13"/>
      <c r="K6" s="10">
        <f t="shared" si="0"/>
        <v>122</v>
      </c>
    </row>
    <row r="7" spans="1:11" ht="15.75">
      <c r="A7" s="6">
        <v>5</v>
      </c>
      <c r="B7" s="80" t="s">
        <v>533</v>
      </c>
      <c r="C7" s="81" t="s">
        <v>534</v>
      </c>
      <c r="D7" s="82" t="s">
        <v>475</v>
      </c>
      <c r="E7" s="79" t="s">
        <v>476</v>
      </c>
      <c r="F7" s="15"/>
      <c r="G7" s="15"/>
      <c r="H7" s="15"/>
      <c r="I7" s="13">
        <v>119</v>
      </c>
      <c r="J7" s="13"/>
      <c r="K7" s="10">
        <f t="shared" si="0"/>
        <v>119</v>
      </c>
    </row>
    <row r="8" spans="1:11" ht="15.75">
      <c r="A8" s="6">
        <v>6</v>
      </c>
      <c r="B8" s="80" t="s">
        <v>535</v>
      </c>
      <c r="C8" s="81" t="s">
        <v>392</v>
      </c>
      <c r="D8" s="82" t="s">
        <v>475</v>
      </c>
      <c r="E8" s="79" t="s">
        <v>476</v>
      </c>
      <c r="F8" s="15"/>
      <c r="G8" s="15"/>
      <c r="H8" s="15"/>
      <c r="I8" s="13">
        <v>116</v>
      </c>
      <c r="J8" s="13"/>
      <c r="K8" s="10">
        <f t="shared" si="0"/>
        <v>116</v>
      </c>
    </row>
    <row r="9" spans="1:11" ht="15.75">
      <c r="A9" s="6">
        <v>7</v>
      </c>
      <c r="B9" s="80" t="s">
        <v>536</v>
      </c>
      <c r="C9" s="81" t="s">
        <v>537</v>
      </c>
      <c r="D9" s="82" t="s">
        <v>475</v>
      </c>
      <c r="E9" s="79" t="s">
        <v>476</v>
      </c>
      <c r="F9" s="15"/>
      <c r="G9" s="15"/>
      <c r="H9" s="15"/>
      <c r="I9" s="13">
        <v>113</v>
      </c>
      <c r="J9" s="13"/>
      <c r="K9" s="10">
        <f t="shared" si="0"/>
        <v>113</v>
      </c>
    </row>
    <row r="10" spans="1:11" ht="15.75">
      <c r="A10" s="6">
        <v>8</v>
      </c>
      <c r="B10" s="80" t="s">
        <v>538</v>
      </c>
      <c r="C10" s="81" t="s">
        <v>539</v>
      </c>
      <c r="D10" s="82" t="s">
        <v>475</v>
      </c>
      <c r="E10" s="79" t="s">
        <v>476</v>
      </c>
      <c r="F10" s="15"/>
      <c r="G10" s="15"/>
      <c r="H10" s="15"/>
      <c r="I10" s="13">
        <v>110</v>
      </c>
      <c r="J10" s="13"/>
      <c r="K10" s="10">
        <f t="shared" si="0"/>
        <v>110</v>
      </c>
    </row>
    <row r="11" spans="1:11" ht="15.75">
      <c r="A11" s="6">
        <v>9</v>
      </c>
      <c r="B11" s="80" t="s">
        <v>540</v>
      </c>
      <c r="C11" s="81" t="s">
        <v>534</v>
      </c>
      <c r="D11" s="82" t="s">
        <v>475</v>
      </c>
      <c r="E11" s="79" t="s">
        <v>476</v>
      </c>
      <c r="F11" s="15"/>
      <c r="G11" s="15"/>
      <c r="H11" s="15"/>
      <c r="I11" s="13">
        <v>107</v>
      </c>
      <c r="J11" s="13"/>
      <c r="K11" s="10">
        <f t="shared" si="0"/>
        <v>107</v>
      </c>
    </row>
    <row r="12" spans="1:11" ht="15.75">
      <c r="A12" s="6">
        <v>10</v>
      </c>
      <c r="B12" s="80" t="s">
        <v>541</v>
      </c>
      <c r="C12" s="81" t="s">
        <v>135</v>
      </c>
      <c r="D12" s="82" t="s">
        <v>475</v>
      </c>
      <c r="E12" s="79" t="s">
        <v>476</v>
      </c>
      <c r="F12" s="15"/>
      <c r="G12" s="15"/>
      <c r="H12" s="15"/>
      <c r="I12" s="13">
        <v>104</v>
      </c>
      <c r="J12" s="13"/>
      <c r="K12" s="10">
        <f t="shared" si="0"/>
        <v>104</v>
      </c>
    </row>
    <row r="13" spans="1:11" ht="15.75">
      <c r="A13" s="6">
        <v>11</v>
      </c>
      <c r="B13" s="80" t="s">
        <v>390</v>
      </c>
      <c r="C13" s="81" t="s">
        <v>393</v>
      </c>
      <c r="D13" s="82" t="s">
        <v>276</v>
      </c>
      <c r="E13" s="79" t="s">
        <v>277</v>
      </c>
      <c r="F13" s="15"/>
      <c r="G13" s="15"/>
      <c r="H13" s="15">
        <v>102</v>
      </c>
      <c r="I13" s="13"/>
      <c r="J13" s="13"/>
      <c r="K13" s="10">
        <f>H13</f>
        <v>102</v>
      </c>
    </row>
    <row r="14" spans="1:11" ht="15.75">
      <c r="A14" s="6">
        <v>12</v>
      </c>
      <c r="B14" s="80" t="s">
        <v>542</v>
      </c>
      <c r="C14" s="81" t="s">
        <v>135</v>
      </c>
      <c r="D14" s="82" t="s">
        <v>370</v>
      </c>
      <c r="E14" s="79" t="s">
        <v>371</v>
      </c>
      <c r="F14" s="15"/>
      <c r="G14" s="15"/>
      <c r="H14" s="15"/>
      <c r="I14" s="13">
        <v>101</v>
      </c>
      <c r="J14" s="13"/>
      <c r="K14" s="10">
        <f>I14</f>
        <v>101</v>
      </c>
    </row>
    <row r="15" spans="1:11" ht="15.75">
      <c r="A15" s="6">
        <v>13</v>
      </c>
      <c r="B15" s="83" t="s">
        <v>122</v>
      </c>
      <c r="C15" s="118" t="s">
        <v>123</v>
      </c>
      <c r="D15" s="119" t="s">
        <v>107</v>
      </c>
      <c r="E15" s="119" t="s">
        <v>112</v>
      </c>
      <c r="F15" s="15">
        <v>100</v>
      </c>
      <c r="G15" s="15"/>
      <c r="H15" s="15"/>
      <c r="I15" s="13"/>
      <c r="J15" s="13"/>
      <c r="K15" s="10">
        <f>F15</f>
        <v>100</v>
      </c>
    </row>
    <row r="16" spans="1:11" ht="15.75">
      <c r="A16" s="6">
        <v>14</v>
      </c>
      <c r="B16" s="80" t="s">
        <v>543</v>
      </c>
      <c r="C16" s="81">
        <v>2008</v>
      </c>
      <c r="D16" s="82" t="s">
        <v>471</v>
      </c>
      <c r="E16" s="79" t="s">
        <v>472</v>
      </c>
      <c r="F16" s="15"/>
      <c r="G16" s="15"/>
      <c r="H16" s="15"/>
      <c r="I16" s="13">
        <v>90</v>
      </c>
      <c r="J16" s="13"/>
      <c r="K16" s="10">
        <f>I16</f>
        <v>90</v>
      </c>
    </row>
    <row r="17" spans="1:11" ht="15.75">
      <c r="A17" s="6">
        <v>14</v>
      </c>
      <c r="B17" s="80" t="s">
        <v>544</v>
      </c>
      <c r="C17" s="81" t="s">
        <v>545</v>
      </c>
      <c r="D17" s="82" t="s">
        <v>475</v>
      </c>
      <c r="E17" s="79" t="s">
        <v>476</v>
      </c>
      <c r="F17" s="15"/>
      <c r="G17" s="15"/>
      <c r="H17" s="15"/>
      <c r="I17" s="13">
        <v>90</v>
      </c>
      <c r="J17" s="13"/>
      <c r="K17" s="10">
        <f>I17</f>
        <v>90</v>
      </c>
    </row>
    <row r="18" spans="1:11" ht="15.75">
      <c r="A18" s="6">
        <v>14</v>
      </c>
      <c r="B18" s="80" t="s">
        <v>546</v>
      </c>
      <c r="C18" s="81" t="s">
        <v>394</v>
      </c>
      <c r="D18" s="82" t="s">
        <v>475</v>
      </c>
      <c r="E18" s="79" t="s">
        <v>476</v>
      </c>
      <c r="F18" s="15"/>
      <c r="G18" s="15"/>
      <c r="H18" s="15"/>
      <c r="I18" s="13">
        <v>90</v>
      </c>
      <c r="J18" s="13"/>
      <c r="K18" s="10">
        <f>I18</f>
        <v>90</v>
      </c>
    </row>
    <row r="19" spans="1:11" ht="15.75">
      <c r="A19" s="6">
        <v>14</v>
      </c>
      <c r="B19" s="80" t="s">
        <v>547</v>
      </c>
      <c r="C19" s="81" t="s">
        <v>135</v>
      </c>
      <c r="D19" s="82" t="s">
        <v>475</v>
      </c>
      <c r="E19" s="79" t="s">
        <v>476</v>
      </c>
      <c r="F19" s="15"/>
      <c r="G19" s="15"/>
      <c r="H19" s="15"/>
      <c r="I19" s="13">
        <v>90</v>
      </c>
      <c r="J19" s="13"/>
      <c r="K19" s="10">
        <f>I19</f>
        <v>90</v>
      </c>
    </row>
  </sheetData>
  <sortState ref="A3:K19">
    <sortCondition descending="1" ref="K3:K19"/>
  </sortState>
  <mergeCells count="1">
    <mergeCell ref="A1:K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K33"/>
  <sheetViews>
    <sheetView zoomScaleNormal="100" workbookViewId="0">
      <selection activeCell="D37" sqref="D37"/>
    </sheetView>
  </sheetViews>
  <sheetFormatPr defaultRowHeight="15"/>
  <cols>
    <col min="2" max="2" width="34.7109375" bestFit="1" customWidth="1"/>
    <col min="3" max="3" width="9.140625" style="33"/>
    <col min="4" max="4" width="25" bestFit="1" customWidth="1"/>
    <col min="5" max="5" width="18.7109375" bestFit="1" customWidth="1"/>
    <col min="6" max="6" width="12.42578125" customWidth="1"/>
    <col min="7" max="7" width="10.85546875" customWidth="1"/>
  </cols>
  <sheetData>
    <row r="1" spans="1:11" ht="23.25">
      <c r="A1" s="189" t="s">
        <v>45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ht="76.5">
      <c r="A2" s="5" t="s">
        <v>1</v>
      </c>
      <c r="B2" s="1"/>
      <c r="C2" s="3"/>
      <c r="D2" s="1"/>
      <c r="E2" s="1"/>
      <c r="F2" s="2" t="s">
        <v>159</v>
      </c>
      <c r="G2" s="2" t="s">
        <v>249</v>
      </c>
      <c r="H2" s="4" t="s">
        <v>328</v>
      </c>
      <c r="I2" s="4" t="s">
        <v>416</v>
      </c>
      <c r="J2" s="4"/>
      <c r="K2" s="7" t="s">
        <v>565</v>
      </c>
    </row>
    <row r="3" spans="1:11" s="8" customFormat="1" ht="15.75">
      <c r="A3" s="6">
        <v>1</v>
      </c>
      <c r="B3" s="97" t="s">
        <v>164</v>
      </c>
      <c r="C3" s="130" t="s">
        <v>149</v>
      </c>
      <c r="D3" s="80" t="s">
        <v>165</v>
      </c>
      <c r="E3" s="80" t="s">
        <v>166</v>
      </c>
      <c r="F3" s="15">
        <v>96</v>
      </c>
      <c r="G3" s="15"/>
      <c r="H3" s="15">
        <v>105</v>
      </c>
      <c r="I3" s="13"/>
      <c r="J3" s="13"/>
      <c r="K3" s="10">
        <f>F3+H3</f>
        <v>201</v>
      </c>
    </row>
    <row r="4" spans="1:11" s="8" customFormat="1" ht="15.75">
      <c r="A4" s="6">
        <v>2</v>
      </c>
      <c r="B4" s="97" t="s">
        <v>501</v>
      </c>
      <c r="C4" s="130">
        <v>2012</v>
      </c>
      <c r="D4" s="80" t="s">
        <v>19</v>
      </c>
      <c r="E4" s="80" t="s">
        <v>20</v>
      </c>
      <c r="F4" s="15"/>
      <c r="G4" s="15"/>
      <c r="H4" s="15"/>
      <c r="I4" s="13">
        <v>118</v>
      </c>
      <c r="J4" s="13"/>
      <c r="K4" s="10">
        <f>I4</f>
        <v>118</v>
      </c>
    </row>
    <row r="5" spans="1:11" s="8" customFormat="1" ht="15.75">
      <c r="A5" s="6">
        <v>3</v>
      </c>
      <c r="B5" s="97" t="s">
        <v>502</v>
      </c>
      <c r="C5" s="130">
        <v>2012</v>
      </c>
      <c r="D5" s="80" t="s">
        <v>19</v>
      </c>
      <c r="E5" s="80" t="s">
        <v>20</v>
      </c>
      <c r="F5" s="15"/>
      <c r="G5" s="15"/>
      <c r="H5" s="15"/>
      <c r="I5" s="13">
        <v>114</v>
      </c>
      <c r="J5" s="13"/>
      <c r="K5" s="10">
        <f>I5</f>
        <v>114</v>
      </c>
    </row>
    <row r="6" spans="1:11" s="8" customFormat="1" ht="15.75">
      <c r="A6" s="6">
        <v>4</v>
      </c>
      <c r="B6" s="97" t="s">
        <v>124</v>
      </c>
      <c r="C6" s="130">
        <v>2011</v>
      </c>
      <c r="D6" s="80" t="s">
        <v>107</v>
      </c>
      <c r="E6" s="80" t="s">
        <v>112</v>
      </c>
      <c r="F6" s="15">
        <v>112</v>
      </c>
      <c r="G6" s="15"/>
      <c r="H6" s="15"/>
      <c r="I6" s="13"/>
      <c r="J6" s="13"/>
      <c r="K6" s="10">
        <f>F6</f>
        <v>112</v>
      </c>
    </row>
    <row r="7" spans="1:11" s="8" customFormat="1" ht="15.75">
      <c r="A7" s="6">
        <v>5</v>
      </c>
      <c r="B7" s="97" t="s">
        <v>399</v>
      </c>
      <c r="C7" s="130" t="s">
        <v>400</v>
      </c>
      <c r="D7" s="80" t="s">
        <v>370</v>
      </c>
      <c r="E7" s="80" t="s">
        <v>371</v>
      </c>
      <c r="F7" s="15"/>
      <c r="G7" s="15"/>
      <c r="H7" s="15">
        <v>109</v>
      </c>
      <c r="I7" s="13">
        <v>110</v>
      </c>
      <c r="J7" s="13"/>
      <c r="K7" s="10">
        <f>H7</f>
        <v>109</v>
      </c>
    </row>
    <row r="8" spans="1:11" s="8" customFormat="1" ht="15.75">
      <c r="A8" s="6">
        <v>6</v>
      </c>
      <c r="B8" s="97" t="s">
        <v>503</v>
      </c>
      <c r="C8" s="130">
        <v>2011</v>
      </c>
      <c r="D8" s="80" t="s">
        <v>475</v>
      </c>
      <c r="E8" s="80" t="s">
        <v>476</v>
      </c>
      <c r="F8" s="15"/>
      <c r="G8" s="15"/>
      <c r="H8" s="15"/>
      <c r="I8" s="13">
        <v>106</v>
      </c>
      <c r="J8" s="13"/>
      <c r="K8" s="10">
        <f>I8</f>
        <v>106</v>
      </c>
    </row>
    <row r="9" spans="1:11" s="8" customFormat="1" ht="15.75">
      <c r="A9" s="6">
        <v>7</v>
      </c>
      <c r="B9" s="97" t="s">
        <v>504</v>
      </c>
      <c r="C9" s="130" t="s">
        <v>398</v>
      </c>
      <c r="D9" s="80" t="s">
        <v>475</v>
      </c>
      <c r="E9" s="80" t="s">
        <v>476</v>
      </c>
      <c r="F9" s="15"/>
      <c r="G9" s="15"/>
      <c r="H9" s="15"/>
      <c r="I9" s="13">
        <v>102</v>
      </c>
      <c r="J9" s="13"/>
      <c r="K9" s="10">
        <f>I9</f>
        <v>102</v>
      </c>
    </row>
    <row r="10" spans="1:11" s="8" customFormat="1" ht="15.75">
      <c r="A10" s="6">
        <v>8</v>
      </c>
      <c r="B10" s="97" t="s">
        <v>401</v>
      </c>
      <c r="C10" s="130">
        <v>2011</v>
      </c>
      <c r="D10" s="80" t="s">
        <v>276</v>
      </c>
      <c r="E10" s="80" t="s">
        <v>277</v>
      </c>
      <c r="F10" s="15"/>
      <c r="G10" s="15"/>
      <c r="H10" s="15">
        <v>101</v>
      </c>
      <c r="I10" s="13"/>
      <c r="J10" s="13"/>
      <c r="K10" s="10">
        <f>H10</f>
        <v>101</v>
      </c>
    </row>
    <row r="11" spans="1:11" s="8" customFormat="1" ht="15.75">
      <c r="A11" s="6">
        <v>9</v>
      </c>
      <c r="B11" s="97" t="s">
        <v>505</v>
      </c>
      <c r="C11" s="130" t="s">
        <v>400</v>
      </c>
      <c r="D11" s="80" t="s">
        <v>475</v>
      </c>
      <c r="E11" s="80" t="s">
        <v>476</v>
      </c>
      <c r="F11" s="15"/>
      <c r="G11" s="15"/>
      <c r="H11" s="15"/>
      <c r="I11" s="13">
        <v>98</v>
      </c>
      <c r="J11" s="13"/>
      <c r="K11" s="10">
        <f>I11</f>
        <v>98</v>
      </c>
    </row>
    <row r="12" spans="1:11" s="8" customFormat="1" ht="15.75">
      <c r="A12" s="6">
        <v>10</v>
      </c>
      <c r="B12" s="97" t="s">
        <v>402</v>
      </c>
      <c r="C12" s="130">
        <v>2011</v>
      </c>
      <c r="D12" s="80" t="s">
        <v>276</v>
      </c>
      <c r="E12" s="80" t="s">
        <v>277</v>
      </c>
      <c r="F12" s="15"/>
      <c r="G12" s="15"/>
      <c r="H12" s="15">
        <v>97</v>
      </c>
      <c r="I12" s="13"/>
      <c r="J12" s="13"/>
      <c r="K12" s="10">
        <f>H12</f>
        <v>97</v>
      </c>
    </row>
    <row r="13" spans="1:11" s="8" customFormat="1" ht="15.75">
      <c r="A13" s="6">
        <v>11</v>
      </c>
      <c r="B13" s="97" t="s">
        <v>506</v>
      </c>
      <c r="C13" s="130">
        <v>2012</v>
      </c>
      <c r="D13" s="80" t="s">
        <v>475</v>
      </c>
      <c r="E13" s="80" t="s">
        <v>476</v>
      </c>
      <c r="F13" s="15"/>
      <c r="G13" s="15"/>
      <c r="H13" s="15"/>
      <c r="I13" s="13">
        <v>94</v>
      </c>
      <c r="J13" s="13"/>
      <c r="K13" s="10">
        <f>I13</f>
        <v>94</v>
      </c>
    </row>
    <row r="14" spans="1:11" s="8" customFormat="1">
      <c r="C14" s="33"/>
    </row>
    <row r="15" spans="1:11" ht="23.25">
      <c r="A15" s="189" t="s">
        <v>46</v>
      </c>
      <c r="B15" s="189"/>
      <c r="C15" s="189"/>
      <c r="D15" s="189"/>
      <c r="E15" s="189"/>
      <c r="F15" s="189"/>
      <c r="G15" s="189"/>
      <c r="H15" s="189"/>
      <c r="I15" s="189"/>
      <c r="J15" s="189"/>
      <c r="K15" s="189"/>
    </row>
    <row r="16" spans="1:11" ht="76.5">
      <c r="A16" s="5" t="s">
        <v>1</v>
      </c>
      <c r="B16" s="1"/>
      <c r="C16" s="3"/>
      <c r="D16" s="1"/>
      <c r="E16" s="1"/>
      <c r="F16" s="2" t="s">
        <v>159</v>
      </c>
      <c r="G16" s="2" t="s">
        <v>249</v>
      </c>
      <c r="H16" s="4" t="s">
        <v>328</v>
      </c>
      <c r="I16" s="4" t="s">
        <v>416</v>
      </c>
      <c r="J16" s="4"/>
      <c r="K16" s="7" t="s">
        <v>565</v>
      </c>
    </row>
    <row r="17" spans="1:11" ht="15.75">
      <c r="A17" s="6">
        <v>1</v>
      </c>
      <c r="B17" s="97" t="s">
        <v>101</v>
      </c>
      <c r="C17" s="130" t="s">
        <v>92</v>
      </c>
      <c r="D17" s="80" t="s">
        <v>93</v>
      </c>
      <c r="E17" s="80" t="s">
        <v>40</v>
      </c>
      <c r="F17" s="15">
        <v>109</v>
      </c>
      <c r="G17" s="15">
        <f>99</f>
        <v>99</v>
      </c>
      <c r="H17" s="15"/>
      <c r="I17" s="13"/>
      <c r="J17" s="13"/>
      <c r="K17" s="10">
        <f>F17+G17</f>
        <v>208</v>
      </c>
    </row>
    <row r="18" spans="1:11" ht="15.75">
      <c r="A18" s="6">
        <v>1</v>
      </c>
      <c r="B18" s="97" t="s">
        <v>150</v>
      </c>
      <c r="C18" s="130" t="s">
        <v>151</v>
      </c>
      <c r="D18" s="80" t="s">
        <v>130</v>
      </c>
      <c r="E18" s="80" t="s">
        <v>40</v>
      </c>
      <c r="F18" s="15">
        <v>105</v>
      </c>
      <c r="G18" s="15">
        <f>103</f>
        <v>103</v>
      </c>
      <c r="H18" s="15"/>
      <c r="I18" s="13"/>
      <c r="J18" s="13"/>
      <c r="K18" s="10">
        <f>F18+G18</f>
        <v>208</v>
      </c>
    </row>
    <row r="19" spans="1:11" ht="15.75">
      <c r="A19" s="6">
        <v>3</v>
      </c>
      <c r="B19" s="97" t="s">
        <v>507</v>
      </c>
      <c r="C19" s="130">
        <v>2010</v>
      </c>
      <c r="D19" s="80" t="s">
        <v>19</v>
      </c>
      <c r="E19" s="80" t="s">
        <v>20</v>
      </c>
      <c r="F19" s="15"/>
      <c r="G19" s="15"/>
      <c r="H19" s="15"/>
      <c r="I19" s="13">
        <v>129</v>
      </c>
      <c r="J19" s="13"/>
      <c r="K19" s="10">
        <f t="shared" ref="K19:K25" si="0">I19</f>
        <v>129</v>
      </c>
    </row>
    <row r="20" spans="1:11" ht="15.75">
      <c r="A20" s="6">
        <v>4</v>
      </c>
      <c r="B20" s="97" t="s">
        <v>508</v>
      </c>
      <c r="C20" s="130" t="s">
        <v>398</v>
      </c>
      <c r="D20" s="80" t="s">
        <v>475</v>
      </c>
      <c r="E20" s="80" t="s">
        <v>476</v>
      </c>
      <c r="F20" s="15"/>
      <c r="G20" s="15"/>
      <c r="H20" s="15"/>
      <c r="I20" s="13">
        <v>125</v>
      </c>
      <c r="J20" s="13"/>
      <c r="K20" s="10">
        <f t="shared" si="0"/>
        <v>125</v>
      </c>
    </row>
    <row r="21" spans="1:11" ht="15.75">
      <c r="A21" s="6">
        <v>5</v>
      </c>
      <c r="B21" s="97" t="s">
        <v>509</v>
      </c>
      <c r="C21" s="130" t="s">
        <v>510</v>
      </c>
      <c r="D21" s="80" t="s">
        <v>460</v>
      </c>
      <c r="E21" s="80" t="s">
        <v>461</v>
      </c>
      <c r="F21" s="15"/>
      <c r="G21" s="15"/>
      <c r="H21" s="15"/>
      <c r="I21" s="13">
        <v>121</v>
      </c>
      <c r="J21" s="13"/>
      <c r="K21" s="10">
        <f t="shared" si="0"/>
        <v>121</v>
      </c>
    </row>
    <row r="22" spans="1:11" ht="15.75">
      <c r="A22" s="6">
        <v>6</v>
      </c>
      <c r="B22" s="97" t="s">
        <v>511</v>
      </c>
      <c r="C22" s="130" t="s">
        <v>512</v>
      </c>
      <c r="D22" s="80" t="s">
        <v>475</v>
      </c>
      <c r="E22" s="80" t="s">
        <v>476</v>
      </c>
      <c r="F22" s="15"/>
      <c r="G22" s="15"/>
      <c r="H22" s="15"/>
      <c r="I22" s="13">
        <v>117</v>
      </c>
      <c r="J22" s="13"/>
      <c r="K22" s="10">
        <f t="shared" si="0"/>
        <v>117</v>
      </c>
    </row>
    <row r="23" spans="1:11" ht="15.75">
      <c r="A23" s="6">
        <v>7</v>
      </c>
      <c r="B23" s="97" t="s">
        <v>513</v>
      </c>
      <c r="C23" s="130" t="s">
        <v>151</v>
      </c>
      <c r="D23" s="80" t="s">
        <v>475</v>
      </c>
      <c r="E23" s="80" t="s">
        <v>476</v>
      </c>
      <c r="F23" s="15"/>
      <c r="G23" s="15"/>
      <c r="H23" s="15"/>
      <c r="I23" s="13">
        <v>113</v>
      </c>
      <c r="J23" s="13"/>
      <c r="K23" s="10">
        <f t="shared" si="0"/>
        <v>113</v>
      </c>
    </row>
    <row r="24" spans="1:11" ht="15.75">
      <c r="A24" s="6">
        <v>8</v>
      </c>
      <c r="B24" s="97" t="s">
        <v>514</v>
      </c>
      <c r="C24" s="130" t="s">
        <v>510</v>
      </c>
      <c r="D24" s="80" t="s">
        <v>475</v>
      </c>
      <c r="E24" s="80" t="s">
        <v>476</v>
      </c>
      <c r="F24" s="15"/>
      <c r="G24" s="15"/>
      <c r="H24" s="15"/>
      <c r="I24" s="13">
        <v>106</v>
      </c>
      <c r="J24" s="13"/>
      <c r="K24" s="10">
        <f t="shared" si="0"/>
        <v>106</v>
      </c>
    </row>
    <row r="25" spans="1:11" ht="15.75">
      <c r="A25" s="6">
        <v>9</v>
      </c>
      <c r="B25" s="97" t="s">
        <v>515</v>
      </c>
      <c r="C25" s="130" t="s">
        <v>516</v>
      </c>
      <c r="D25" s="80" t="s">
        <v>475</v>
      </c>
      <c r="E25" s="80" t="s">
        <v>476</v>
      </c>
      <c r="F25" s="15"/>
      <c r="G25" s="15"/>
      <c r="H25" s="15"/>
      <c r="I25" s="13">
        <v>105</v>
      </c>
      <c r="J25" s="13"/>
      <c r="K25" s="10">
        <f t="shared" si="0"/>
        <v>105</v>
      </c>
    </row>
    <row r="26" spans="1:11" ht="15.75">
      <c r="A26" s="6">
        <v>10</v>
      </c>
      <c r="B26" s="97" t="s">
        <v>395</v>
      </c>
      <c r="C26" s="130" t="s">
        <v>396</v>
      </c>
      <c r="D26" s="80" t="s">
        <v>130</v>
      </c>
      <c r="E26" s="80" t="s">
        <v>104</v>
      </c>
      <c r="F26" s="15"/>
      <c r="G26" s="15"/>
      <c r="H26" s="15">
        <v>103</v>
      </c>
      <c r="I26" s="13">
        <v>133</v>
      </c>
      <c r="J26" s="13"/>
      <c r="K26" s="10">
        <f>H26</f>
        <v>103</v>
      </c>
    </row>
    <row r="27" spans="1:11" ht="15.75">
      <c r="A27" s="6">
        <v>11</v>
      </c>
      <c r="B27" s="97" t="s">
        <v>167</v>
      </c>
      <c r="C27" s="130" t="s">
        <v>168</v>
      </c>
      <c r="D27" s="80" t="s">
        <v>157</v>
      </c>
      <c r="E27" s="80" t="s">
        <v>163</v>
      </c>
      <c r="F27" s="15">
        <v>101</v>
      </c>
      <c r="G27" s="15"/>
      <c r="H27" s="15"/>
      <c r="I27" s="13"/>
      <c r="J27" s="13"/>
      <c r="K27" s="10">
        <f>F27+G27</f>
        <v>101</v>
      </c>
    </row>
    <row r="28" spans="1:11" ht="15.75">
      <c r="A28" s="6">
        <v>12</v>
      </c>
      <c r="B28" s="97" t="s">
        <v>397</v>
      </c>
      <c r="C28" s="130" t="s">
        <v>398</v>
      </c>
      <c r="D28" s="80" t="s">
        <v>165</v>
      </c>
      <c r="E28" s="80" t="s">
        <v>166</v>
      </c>
      <c r="F28" s="15"/>
      <c r="G28" s="15"/>
      <c r="H28" s="15">
        <v>99</v>
      </c>
      <c r="I28" s="13"/>
      <c r="J28" s="13"/>
      <c r="K28" s="10">
        <f>H28</f>
        <v>99</v>
      </c>
    </row>
    <row r="29" spans="1:11" ht="15.75">
      <c r="A29" s="6">
        <v>13</v>
      </c>
      <c r="B29" s="97" t="s">
        <v>169</v>
      </c>
      <c r="C29" s="130" t="s">
        <v>135</v>
      </c>
      <c r="D29" s="80" t="s">
        <v>157</v>
      </c>
      <c r="E29" s="80" t="s">
        <v>163</v>
      </c>
      <c r="F29" s="15">
        <v>97</v>
      </c>
      <c r="G29" s="15"/>
      <c r="H29" s="15"/>
      <c r="I29" s="13"/>
      <c r="J29" s="13"/>
      <c r="K29" s="10">
        <f>F29+G29</f>
        <v>97</v>
      </c>
    </row>
    <row r="30" spans="1:11" ht="15.75">
      <c r="A30" s="6">
        <v>14</v>
      </c>
      <c r="B30" s="97" t="s">
        <v>517</v>
      </c>
      <c r="C30" s="130">
        <v>2010</v>
      </c>
      <c r="D30" s="80" t="s">
        <v>475</v>
      </c>
      <c r="E30" s="80" t="s">
        <v>476</v>
      </c>
      <c r="F30" s="15"/>
      <c r="G30" s="15"/>
      <c r="H30" s="15"/>
      <c r="I30" s="13">
        <v>92</v>
      </c>
      <c r="J30" s="13"/>
      <c r="K30" s="10">
        <f>I30</f>
        <v>92</v>
      </c>
    </row>
    <row r="31" spans="1:11" ht="15.75">
      <c r="A31" s="6">
        <v>15</v>
      </c>
      <c r="B31" s="97" t="s">
        <v>518</v>
      </c>
      <c r="C31" s="130" t="s">
        <v>151</v>
      </c>
      <c r="D31" s="80" t="s">
        <v>475</v>
      </c>
      <c r="E31" s="80" t="s">
        <v>476</v>
      </c>
      <c r="F31" s="15"/>
      <c r="G31" s="15"/>
      <c r="H31" s="15"/>
      <c r="I31" s="13">
        <v>91</v>
      </c>
      <c r="J31" s="13"/>
      <c r="K31" s="10">
        <f>I31</f>
        <v>91</v>
      </c>
    </row>
    <row r="32" spans="1:11" ht="15.75">
      <c r="A32" s="6">
        <v>16</v>
      </c>
      <c r="B32" s="97" t="s">
        <v>519</v>
      </c>
      <c r="C32" s="130" t="s">
        <v>512</v>
      </c>
      <c r="D32" s="80" t="s">
        <v>475</v>
      </c>
      <c r="E32" s="80" t="s">
        <v>476</v>
      </c>
      <c r="F32" s="15"/>
      <c r="G32" s="15"/>
      <c r="H32" s="15"/>
      <c r="I32" s="13">
        <v>90</v>
      </c>
      <c r="J32" s="13"/>
      <c r="K32" s="10">
        <f>I32</f>
        <v>90</v>
      </c>
    </row>
    <row r="33" spans="1:11" ht="15.75">
      <c r="A33" s="6">
        <v>17</v>
      </c>
      <c r="B33" s="97" t="s">
        <v>520</v>
      </c>
      <c r="C33" s="130" t="s">
        <v>512</v>
      </c>
      <c r="D33" s="80" t="s">
        <v>475</v>
      </c>
      <c r="E33" s="80" t="s">
        <v>476</v>
      </c>
      <c r="F33" s="15"/>
      <c r="G33" s="15"/>
      <c r="H33" s="15"/>
      <c r="I33" s="13">
        <v>89</v>
      </c>
      <c r="J33" s="13"/>
      <c r="K33" s="10">
        <f>I33</f>
        <v>89</v>
      </c>
    </row>
  </sheetData>
  <sortState ref="A17:K33">
    <sortCondition descending="1" ref="K17:K33"/>
  </sortState>
  <mergeCells count="2">
    <mergeCell ref="A1:K1"/>
    <mergeCell ref="A15:K15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K21"/>
  <sheetViews>
    <sheetView zoomScaleNormal="100" workbookViewId="0">
      <selection activeCell="C26" sqref="C26"/>
    </sheetView>
  </sheetViews>
  <sheetFormatPr defaultRowHeight="15"/>
  <cols>
    <col min="2" max="2" width="31.85546875" bestFit="1" customWidth="1"/>
    <col min="3" max="3" width="9.140625" style="33"/>
    <col min="4" max="4" width="25.42578125" bestFit="1" customWidth="1"/>
    <col min="5" max="5" width="16.7109375" bestFit="1" customWidth="1"/>
    <col min="6" max="6" width="12.85546875" customWidth="1"/>
    <col min="7" max="7" width="10.42578125" customWidth="1"/>
    <col min="8" max="8" width="9.7109375" customWidth="1"/>
  </cols>
  <sheetData>
    <row r="1" spans="1:11" ht="23.25">
      <c r="A1" s="189" t="s">
        <v>5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ht="76.5">
      <c r="A2" s="5" t="s">
        <v>1</v>
      </c>
      <c r="B2" s="1"/>
      <c r="C2" s="3"/>
      <c r="D2" s="1"/>
      <c r="E2" s="1"/>
      <c r="F2" s="2" t="s">
        <v>159</v>
      </c>
      <c r="G2" s="2" t="s">
        <v>249</v>
      </c>
      <c r="H2" s="4" t="s">
        <v>416</v>
      </c>
      <c r="I2" s="4"/>
      <c r="J2" s="4"/>
      <c r="K2" s="7" t="s">
        <v>565</v>
      </c>
    </row>
    <row r="3" spans="1:11" ht="15.75">
      <c r="A3" s="5">
        <v>1</v>
      </c>
      <c r="B3" s="80" t="s">
        <v>136</v>
      </c>
      <c r="C3" s="81">
        <v>2015</v>
      </c>
      <c r="D3" s="80" t="s">
        <v>19</v>
      </c>
      <c r="E3" s="80" t="s">
        <v>20</v>
      </c>
      <c r="F3" s="13">
        <v>111</v>
      </c>
      <c r="G3" s="13">
        <f>111</f>
        <v>111</v>
      </c>
      <c r="H3" s="13">
        <f>148</f>
        <v>148</v>
      </c>
      <c r="I3" s="13"/>
      <c r="J3" s="13"/>
      <c r="K3" s="17">
        <f>F3+G3+H3</f>
        <v>370</v>
      </c>
    </row>
    <row r="4" spans="1:11" ht="15.75">
      <c r="A4" s="5">
        <v>2</v>
      </c>
      <c r="B4" s="80" t="s">
        <v>296</v>
      </c>
      <c r="C4" s="81" t="s">
        <v>297</v>
      </c>
      <c r="D4" s="80" t="s">
        <v>19</v>
      </c>
      <c r="E4" s="80" t="s">
        <v>20</v>
      </c>
      <c r="F4" s="13"/>
      <c r="G4" s="13">
        <f>107</f>
        <v>107</v>
      </c>
      <c r="H4" s="13">
        <v>136</v>
      </c>
      <c r="I4" s="13"/>
      <c r="J4" s="13"/>
      <c r="K4" s="17">
        <f>G4+H4</f>
        <v>243</v>
      </c>
    </row>
    <row r="5" spans="1:11" ht="15.75">
      <c r="A5" s="5">
        <v>3</v>
      </c>
      <c r="B5" s="80" t="s">
        <v>152</v>
      </c>
      <c r="C5" s="81" t="s">
        <v>148</v>
      </c>
      <c r="D5" s="80" t="s">
        <v>107</v>
      </c>
      <c r="E5" s="80" t="s">
        <v>108</v>
      </c>
      <c r="F5" s="13">
        <v>99</v>
      </c>
      <c r="G5" s="13"/>
      <c r="H5" s="13">
        <v>132</v>
      </c>
      <c r="I5" s="13"/>
      <c r="J5" s="13"/>
      <c r="K5" s="17">
        <f>F5+H5</f>
        <v>231</v>
      </c>
    </row>
    <row r="6" spans="1:11" ht="15.75">
      <c r="A6" s="5">
        <v>4</v>
      </c>
      <c r="B6" s="80" t="s">
        <v>299</v>
      </c>
      <c r="C6" s="81" t="s">
        <v>300</v>
      </c>
      <c r="D6" s="80" t="s">
        <v>19</v>
      </c>
      <c r="E6" s="80" t="s">
        <v>20</v>
      </c>
      <c r="F6" s="13"/>
      <c r="G6" s="13">
        <f>99</f>
        <v>99</v>
      </c>
      <c r="H6" s="13">
        <v>128</v>
      </c>
      <c r="I6" s="13"/>
      <c r="J6" s="13"/>
      <c r="K6" s="17">
        <f>G6+H6</f>
        <v>227</v>
      </c>
    </row>
    <row r="7" spans="1:11" ht="15.75">
      <c r="A7" s="5">
        <v>5</v>
      </c>
      <c r="B7" s="80" t="s">
        <v>298</v>
      </c>
      <c r="C7" s="81"/>
      <c r="D7" s="80" t="s">
        <v>130</v>
      </c>
      <c r="E7" s="80" t="s">
        <v>40</v>
      </c>
      <c r="F7" s="13"/>
      <c r="G7" s="13">
        <f>103</f>
        <v>103</v>
      </c>
      <c r="H7" s="13">
        <v>108</v>
      </c>
      <c r="I7" s="13"/>
      <c r="J7" s="13"/>
      <c r="K7" s="17">
        <f>G7+H7</f>
        <v>211</v>
      </c>
    </row>
    <row r="8" spans="1:11" ht="15.75">
      <c r="A8" s="5">
        <v>6</v>
      </c>
      <c r="B8" s="80" t="s">
        <v>466</v>
      </c>
      <c r="C8" s="81">
        <v>2013</v>
      </c>
      <c r="D8" s="80" t="s">
        <v>107</v>
      </c>
      <c r="E8" s="80" t="s">
        <v>108</v>
      </c>
      <c r="F8" s="13"/>
      <c r="G8" s="13"/>
      <c r="H8" s="13">
        <v>144</v>
      </c>
      <c r="I8" s="13"/>
      <c r="J8" s="13"/>
      <c r="K8" s="17">
        <f t="shared" ref="K8:K14" si="0">H8</f>
        <v>144</v>
      </c>
    </row>
    <row r="9" spans="1:11" ht="15.75">
      <c r="A9" s="5">
        <v>7</v>
      </c>
      <c r="B9" s="80" t="s">
        <v>467</v>
      </c>
      <c r="C9" s="81">
        <v>2013</v>
      </c>
      <c r="D9" s="80" t="s">
        <v>19</v>
      </c>
      <c r="E9" s="80" t="s">
        <v>20</v>
      </c>
      <c r="F9" s="13"/>
      <c r="G9" s="13"/>
      <c r="H9" s="13">
        <v>140</v>
      </c>
      <c r="I9" s="13"/>
      <c r="J9" s="13"/>
      <c r="K9" s="17">
        <f t="shared" si="0"/>
        <v>140</v>
      </c>
    </row>
    <row r="10" spans="1:11" ht="15.75">
      <c r="A10" s="5">
        <v>8</v>
      </c>
      <c r="B10" s="80" t="s">
        <v>469</v>
      </c>
      <c r="C10" s="81" t="s">
        <v>470</v>
      </c>
      <c r="D10" s="80" t="s">
        <v>471</v>
      </c>
      <c r="E10" s="80" t="s">
        <v>472</v>
      </c>
      <c r="F10" s="13"/>
      <c r="G10" s="13"/>
      <c r="H10" s="13">
        <v>124</v>
      </c>
      <c r="I10" s="13"/>
      <c r="J10" s="13"/>
      <c r="K10" s="17">
        <f t="shared" si="0"/>
        <v>124</v>
      </c>
    </row>
    <row r="11" spans="1:11" ht="15.75">
      <c r="A11" s="5">
        <v>9</v>
      </c>
      <c r="B11" s="80" t="s">
        <v>473</v>
      </c>
      <c r="C11" s="81" t="s">
        <v>470</v>
      </c>
      <c r="D11" s="80" t="s">
        <v>370</v>
      </c>
      <c r="E11" s="80" t="s">
        <v>371</v>
      </c>
      <c r="F11" s="13"/>
      <c r="G11" s="13"/>
      <c r="H11" s="13">
        <v>108</v>
      </c>
      <c r="I11" s="13"/>
      <c r="J11" s="13"/>
      <c r="K11" s="17">
        <f t="shared" si="0"/>
        <v>108</v>
      </c>
    </row>
    <row r="12" spans="1:11" ht="15.75">
      <c r="A12" s="5">
        <v>9</v>
      </c>
      <c r="B12" s="80" t="s">
        <v>474</v>
      </c>
      <c r="C12" s="81" t="s">
        <v>468</v>
      </c>
      <c r="D12" s="80" t="s">
        <v>475</v>
      </c>
      <c r="E12" s="80" t="s">
        <v>476</v>
      </c>
      <c r="F12" s="13"/>
      <c r="G12" s="13"/>
      <c r="H12" s="13">
        <v>108</v>
      </c>
      <c r="I12" s="13"/>
      <c r="J12" s="13"/>
      <c r="K12" s="17">
        <f t="shared" si="0"/>
        <v>108</v>
      </c>
    </row>
    <row r="13" spans="1:11" ht="15.75">
      <c r="A13" s="5">
        <v>9</v>
      </c>
      <c r="B13" s="80" t="s">
        <v>477</v>
      </c>
      <c r="C13" s="81">
        <v>2014</v>
      </c>
      <c r="D13" s="80" t="s">
        <v>475</v>
      </c>
      <c r="E13" s="80" t="s">
        <v>476</v>
      </c>
      <c r="F13" s="13"/>
      <c r="G13" s="13"/>
      <c r="H13" s="13">
        <v>108</v>
      </c>
      <c r="I13" s="13"/>
      <c r="J13" s="13"/>
      <c r="K13" s="17">
        <f t="shared" si="0"/>
        <v>108</v>
      </c>
    </row>
    <row r="14" spans="1:11" ht="15.75">
      <c r="A14" s="5">
        <v>9</v>
      </c>
      <c r="B14" s="80" t="s">
        <v>478</v>
      </c>
      <c r="C14" s="81" t="s">
        <v>468</v>
      </c>
      <c r="D14" s="80" t="s">
        <v>130</v>
      </c>
      <c r="E14" s="80" t="s">
        <v>40</v>
      </c>
      <c r="F14" s="13"/>
      <c r="G14" s="13"/>
      <c r="H14" s="13">
        <v>108</v>
      </c>
      <c r="I14" s="13"/>
      <c r="J14" s="13"/>
      <c r="K14" s="17">
        <f t="shared" si="0"/>
        <v>108</v>
      </c>
    </row>
    <row r="15" spans="1:11" ht="15.75">
      <c r="A15" s="5">
        <v>13</v>
      </c>
      <c r="B15" s="80" t="s">
        <v>137</v>
      </c>
      <c r="C15" s="81" t="s">
        <v>138</v>
      </c>
      <c r="D15" s="80" t="s">
        <v>130</v>
      </c>
      <c r="E15" s="80" t="s">
        <v>40</v>
      </c>
      <c r="F15" s="13">
        <v>95</v>
      </c>
      <c r="G15" s="13"/>
      <c r="H15" s="13"/>
      <c r="I15" s="13"/>
      <c r="J15" s="13"/>
      <c r="K15" s="17">
        <f>F15</f>
        <v>95</v>
      </c>
    </row>
    <row r="16" spans="1:11" ht="15.75">
      <c r="A16" s="5">
        <v>13</v>
      </c>
      <c r="B16" s="80" t="s">
        <v>301</v>
      </c>
      <c r="C16" s="81"/>
      <c r="D16" s="80" t="s">
        <v>291</v>
      </c>
      <c r="E16" s="80" t="s">
        <v>302</v>
      </c>
      <c r="F16" s="13"/>
      <c r="G16" s="13">
        <f>95</f>
        <v>95</v>
      </c>
      <c r="H16" s="13"/>
      <c r="I16" s="13"/>
      <c r="J16" s="13"/>
      <c r="K16" s="17">
        <f>G16</f>
        <v>95</v>
      </c>
    </row>
    <row r="17" spans="1:11" ht="15.75">
      <c r="A17" s="5">
        <v>15</v>
      </c>
      <c r="B17" s="80" t="s">
        <v>479</v>
      </c>
      <c r="C17" s="81" t="s">
        <v>470</v>
      </c>
      <c r="D17" s="80" t="s">
        <v>475</v>
      </c>
      <c r="E17" s="80" t="s">
        <v>476</v>
      </c>
      <c r="F17" s="13"/>
      <c r="G17" s="13"/>
      <c r="H17" s="13">
        <v>88</v>
      </c>
      <c r="I17" s="13"/>
      <c r="J17" s="13"/>
      <c r="K17" s="17">
        <f>H17</f>
        <v>88</v>
      </c>
    </row>
    <row r="18" spans="1:11" ht="15.75">
      <c r="A18" s="5">
        <v>15</v>
      </c>
      <c r="B18" s="80" t="s">
        <v>480</v>
      </c>
      <c r="C18" s="81">
        <v>2013</v>
      </c>
      <c r="D18" s="80" t="s">
        <v>475</v>
      </c>
      <c r="E18" s="80" t="s">
        <v>476</v>
      </c>
      <c r="F18" s="13"/>
      <c r="G18" s="13"/>
      <c r="H18" s="13">
        <v>88</v>
      </c>
      <c r="I18" s="13"/>
      <c r="J18" s="13"/>
      <c r="K18" s="17">
        <f>H18</f>
        <v>88</v>
      </c>
    </row>
    <row r="19" spans="1:11" ht="15.75">
      <c r="A19" s="5">
        <v>15</v>
      </c>
      <c r="B19" s="80" t="s">
        <v>481</v>
      </c>
      <c r="C19" s="81" t="s">
        <v>468</v>
      </c>
      <c r="D19" s="80" t="s">
        <v>475</v>
      </c>
      <c r="E19" s="80" t="s">
        <v>476</v>
      </c>
      <c r="F19" s="13"/>
      <c r="G19" s="13"/>
      <c r="H19" s="13">
        <v>88</v>
      </c>
      <c r="I19" s="13"/>
      <c r="J19" s="13"/>
      <c r="K19" s="17">
        <f>H19</f>
        <v>88</v>
      </c>
    </row>
    <row r="20" spans="1:11" ht="15.75">
      <c r="A20" s="5">
        <v>15</v>
      </c>
      <c r="B20" s="80" t="s">
        <v>482</v>
      </c>
      <c r="C20" s="81">
        <v>2014</v>
      </c>
      <c r="D20" s="80" t="s">
        <v>475</v>
      </c>
      <c r="E20" s="80" t="s">
        <v>476</v>
      </c>
      <c r="F20" s="13"/>
      <c r="G20" s="13"/>
      <c r="H20" s="13">
        <v>88</v>
      </c>
      <c r="I20" s="13"/>
      <c r="J20" s="13"/>
      <c r="K20" s="17">
        <f>H20</f>
        <v>88</v>
      </c>
    </row>
    <row r="21" spans="1:11" ht="15.75">
      <c r="A21" s="5">
        <v>15</v>
      </c>
      <c r="B21" s="80" t="s">
        <v>483</v>
      </c>
      <c r="C21" s="81" t="s">
        <v>484</v>
      </c>
      <c r="D21" s="80" t="s">
        <v>475</v>
      </c>
      <c r="E21" s="80" t="s">
        <v>476</v>
      </c>
      <c r="F21" s="13"/>
      <c r="G21" s="13"/>
      <c r="H21" s="13">
        <v>88</v>
      </c>
      <c r="I21" s="13"/>
      <c r="J21" s="13"/>
      <c r="K21" s="17">
        <f>H21</f>
        <v>88</v>
      </c>
    </row>
  </sheetData>
  <sortState ref="A3:K21">
    <sortCondition descending="1" ref="K3:K21"/>
  </sortState>
  <mergeCells count="1">
    <mergeCell ref="A1:K1"/>
  </mergeCells>
  <pageMargins left="0.7" right="0.7" top="0.75" bottom="0.75" header="0.3" footer="0.3"/>
  <pageSetup orientation="portrait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P5"/>
  <sheetViews>
    <sheetView workbookViewId="0">
      <selection activeCell="J7" sqref="J7"/>
    </sheetView>
  </sheetViews>
  <sheetFormatPr defaultRowHeight="15"/>
  <cols>
    <col min="2" max="2" width="42" customWidth="1"/>
    <col min="3" max="3" width="10.7109375" style="99" bestFit="1" customWidth="1"/>
    <col min="4" max="4" width="19.140625" bestFit="1" customWidth="1"/>
    <col min="5" max="5" width="19.28515625" bestFit="1" customWidth="1"/>
    <col min="6" max="6" width="12.42578125" customWidth="1"/>
    <col min="7" max="7" width="10.5703125" customWidth="1"/>
    <col min="10" max="10" width="9.140625" style="8"/>
  </cols>
  <sheetData>
    <row r="1" spans="1:16" ht="23.25">
      <c r="A1" s="189" t="s">
        <v>27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6" ht="76.5">
      <c r="A2" s="5" t="s">
        <v>1</v>
      </c>
      <c r="B2" s="1"/>
      <c r="C2" s="94"/>
      <c r="D2" s="1"/>
      <c r="E2" s="1"/>
      <c r="F2" s="2" t="s">
        <v>159</v>
      </c>
      <c r="G2" s="2" t="s">
        <v>249</v>
      </c>
      <c r="H2" s="4" t="s">
        <v>416</v>
      </c>
      <c r="I2" s="4"/>
      <c r="J2" s="4"/>
      <c r="K2" s="7" t="s">
        <v>565</v>
      </c>
    </row>
    <row r="3" spans="1:16" ht="15.75">
      <c r="A3" s="5">
        <v>1</v>
      </c>
      <c r="B3" s="90" t="s">
        <v>462</v>
      </c>
      <c r="C3" s="93">
        <v>2018</v>
      </c>
      <c r="D3" s="90" t="s">
        <v>19</v>
      </c>
      <c r="E3" s="90" t="s">
        <v>20</v>
      </c>
      <c r="F3" s="11"/>
      <c r="G3" s="13">
        <f>100</f>
        <v>100</v>
      </c>
      <c r="H3" s="13">
        <f>103</f>
        <v>103</v>
      </c>
      <c r="I3" s="13"/>
      <c r="J3" s="13"/>
      <c r="K3" s="17">
        <f>G3+H3</f>
        <v>203</v>
      </c>
      <c r="L3" s="39"/>
      <c r="M3" s="26"/>
      <c r="N3" s="26"/>
      <c r="O3" s="26"/>
      <c r="P3" s="26"/>
    </row>
    <row r="4" spans="1:16" ht="15.75">
      <c r="A4" s="5">
        <v>2</v>
      </c>
      <c r="B4" s="90" t="s">
        <v>463</v>
      </c>
      <c r="C4" s="93">
        <v>2019</v>
      </c>
      <c r="D4" s="90" t="s">
        <v>460</v>
      </c>
      <c r="E4" s="90" t="s">
        <v>461</v>
      </c>
      <c r="F4" s="11"/>
      <c r="G4" s="13"/>
      <c r="H4" s="13">
        <f>99</f>
        <v>99</v>
      </c>
      <c r="I4" s="13"/>
      <c r="J4" s="13"/>
      <c r="K4" s="17">
        <f>H4</f>
        <v>99</v>
      </c>
      <c r="L4" s="26"/>
      <c r="M4" s="26"/>
      <c r="N4" s="26"/>
      <c r="O4" s="26"/>
      <c r="P4" s="26"/>
    </row>
    <row r="5" spans="1:16">
      <c r="I5" s="26"/>
      <c r="J5" s="26"/>
      <c r="K5" s="26"/>
      <c r="L5" s="26"/>
      <c r="M5" s="26"/>
      <c r="N5" s="26"/>
      <c r="O5" s="26"/>
      <c r="P5" s="26"/>
    </row>
  </sheetData>
  <mergeCells count="1">
    <mergeCell ref="A1:K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J27"/>
  <sheetViews>
    <sheetView workbookViewId="0">
      <selection activeCell="J21" sqref="J21"/>
    </sheetView>
  </sheetViews>
  <sheetFormatPr defaultRowHeight="15"/>
  <cols>
    <col min="2" max="2" width="17.28515625" bestFit="1" customWidth="1"/>
    <col min="3" max="3" width="22.7109375" bestFit="1" customWidth="1"/>
    <col min="4" max="4" width="20.140625" bestFit="1" customWidth="1"/>
    <col min="5" max="5" width="12.85546875" customWidth="1"/>
    <col min="6" max="6" width="10.42578125" customWidth="1"/>
  </cols>
  <sheetData>
    <row r="1" spans="1:10" ht="23.25">
      <c r="A1" s="189" t="s">
        <v>18</v>
      </c>
      <c r="B1" s="189"/>
      <c r="C1" s="189"/>
      <c r="D1" s="189"/>
      <c r="E1" s="189"/>
      <c r="F1" s="189"/>
      <c r="G1" s="189"/>
      <c r="H1" s="189"/>
      <c r="I1" s="189"/>
      <c r="J1" s="189"/>
    </row>
    <row r="2" spans="1:10" ht="76.5">
      <c r="A2" s="5" t="s">
        <v>1</v>
      </c>
      <c r="B2" s="1"/>
      <c r="C2" s="1"/>
      <c r="D2" s="1"/>
      <c r="E2" s="2" t="s">
        <v>159</v>
      </c>
      <c r="F2" s="2" t="s">
        <v>249</v>
      </c>
      <c r="G2" s="2" t="s">
        <v>416</v>
      </c>
      <c r="H2" s="4"/>
      <c r="I2" s="4"/>
      <c r="J2" s="7" t="s">
        <v>565</v>
      </c>
    </row>
    <row r="3" spans="1:10" ht="15.75">
      <c r="A3" s="5">
        <v>1</v>
      </c>
      <c r="B3" s="79" t="s">
        <v>19</v>
      </c>
      <c r="C3" s="79" t="s">
        <v>19</v>
      </c>
      <c r="D3" s="79" t="s">
        <v>20</v>
      </c>
      <c r="E3" s="13">
        <v>103</v>
      </c>
      <c r="F3" s="13">
        <f>103</f>
        <v>103</v>
      </c>
      <c r="G3" s="13"/>
      <c r="H3" s="13"/>
      <c r="I3" s="13"/>
      <c r="J3" s="17">
        <f>E3+F3</f>
        <v>206</v>
      </c>
    </row>
    <row r="4" spans="1:10" s="8" customFormat="1" ht="15.75">
      <c r="A4" s="5">
        <v>2</v>
      </c>
      <c r="B4" s="79" t="s">
        <v>153</v>
      </c>
      <c r="C4" s="79" t="s">
        <v>161</v>
      </c>
      <c r="D4" s="79" t="s">
        <v>104</v>
      </c>
      <c r="E4" s="13">
        <v>99</v>
      </c>
      <c r="F4" s="13">
        <f>99</f>
        <v>99</v>
      </c>
      <c r="G4" s="13"/>
      <c r="H4" s="13"/>
      <c r="I4" s="13"/>
      <c r="J4" s="17">
        <f>E4+F4</f>
        <v>198</v>
      </c>
    </row>
    <row r="7" spans="1:10" ht="23.25">
      <c r="A7" s="189" t="s">
        <v>21</v>
      </c>
      <c r="B7" s="189"/>
      <c r="C7" s="189"/>
      <c r="D7" s="189"/>
      <c r="E7" s="189"/>
      <c r="F7" s="189"/>
      <c r="G7" s="189"/>
      <c r="H7" s="189"/>
      <c r="I7" s="189"/>
      <c r="J7" s="189"/>
    </row>
    <row r="8" spans="1:10" ht="76.5">
      <c r="A8" s="5" t="s">
        <v>1</v>
      </c>
      <c r="B8" s="1"/>
      <c r="C8" s="1"/>
      <c r="D8" s="1"/>
      <c r="E8" s="2" t="s">
        <v>159</v>
      </c>
      <c r="F8" s="2" t="s">
        <v>249</v>
      </c>
      <c r="G8" s="2" t="s">
        <v>416</v>
      </c>
      <c r="H8" s="4"/>
      <c r="I8" s="4"/>
      <c r="J8" s="7" t="s">
        <v>565</v>
      </c>
    </row>
    <row r="9" spans="1:10" ht="15.75">
      <c r="A9" s="5">
        <v>1</v>
      </c>
      <c r="B9" s="83" t="s">
        <v>19</v>
      </c>
      <c r="C9" s="79" t="s">
        <v>19</v>
      </c>
      <c r="D9" s="79" t="s">
        <v>20</v>
      </c>
      <c r="E9" s="13"/>
      <c r="F9" s="13">
        <f>112</f>
        <v>112</v>
      </c>
      <c r="G9" s="13">
        <f>102</f>
        <v>102</v>
      </c>
      <c r="H9" s="13"/>
      <c r="I9" s="13"/>
      <c r="J9" s="17">
        <f>F9+G9</f>
        <v>214</v>
      </c>
    </row>
    <row r="10" spans="1:10" ht="15.75">
      <c r="A10" s="5">
        <v>2</v>
      </c>
      <c r="B10" s="83" t="s">
        <v>102</v>
      </c>
      <c r="C10" s="79" t="s">
        <v>161</v>
      </c>
      <c r="D10" s="79" t="s">
        <v>40</v>
      </c>
      <c r="E10" s="13">
        <v>103</v>
      </c>
      <c r="F10" s="13">
        <f>104</f>
        <v>104</v>
      </c>
      <c r="G10" s="13"/>
      <c r="H10" s="13"/>
      <c r="I10" s="13"/>
      <c r="J10" s="17">
        <f>E10+F10</f>
        <v>207</v>
      </c>
    </row>
    <row r="11" spans="1:10" s="8" customFormat="1" ht="15.75">
      <c r="A11" s="5">
        <v>2</v>
      </c>
      <c r="B11" s="83" t="s">
        <v>140</v>
      </c>
      <c r="C11" s="79" t="s">
        <v>161</v>
      </c>
      <c r="D11" s="79" t="s">
        <v>40</v>
      </c>
      <c r="E11" s="13">
        <v>99</v>
      </c>
      <c r="F11" s="13">
        <f>108</f>
        <v>108</v>
      </c>
      <c r="G11" s="13"/>
      <c r="H11" s="13"/>
      <c r="I11" s="13"/>
      <c r="J11" s="17">
        <f>E11+F11</f>
        <v>207</v>
      </c>
    </row>
    <row r="12" spans="1:10" s="8" customFormat="1" ht="15.75">
      <c r="A12" s="5">
        <v>4</v>
      </c>
      <c r="B12" s="83" t="s">
        <v>485</v>
      </c>
      <c r="C12" s="79" t="s">
        <v>107</v>
      </c>
      <c r="D12" s="79" t="s">
        <v>108</v>
      </c>
      <c r="E12" s="13"/>
      <c r="F12" s="13"/>
      <c r="G12" s="13">
        <f>106</f>
        <v>106</v>
      </c>
      <c r="H12" s="13"/>
      <c r="I12" s="13"/>
      <c r="J12" s="17">
        <f>G12</f>
        <v>106</v>
      </c>
    </row>
    <row r="13" spans="1:10" s="8" customFormat="1" ht="15.75">
      <c r="A13" s="5">
        <v>5</v>
      </c>
      <c r="B13" s="83" t="s">
        <v>486</v>
      </c>
      <c r="C13" s="79" t="s">
        <v>107</v>
      </c>
      <c r="D13" s="79" t="s">
        <v>108</v>
      </c>
      <c r="E13" s="13"/>
      <c r="F13" s="13"/>
      <c r="G13" s="13">
        <f>98</f>
        <v>98</v>
      </c>
      <c r="H13" s="13"/>
      <c r="I13" s="13"/>
      <c r="J13" s="17">
        <f>G13</f>
        <v>98</v>
      </c>
    </row>
    <row r="14" spans="1:10" s="8" customFormat="1" ht="15.75">
      <c r="A14" s="5">
        <v>6</v>
      </c>
      <c r="B14" s="83" t="s">
        <v>303</v>
      </c>
      <c r="C14" s="79" t="s">
        <v>161</v>
      </c>
      <c r="D14" s="79" t="s">
        <v>104</v>
      </c>
      <c r="E14" s="13"/>
      <c r="F14" s="13">
        <f>97</f>
        <v>97</v>
      </c>
      <c r="G14" s="13"/>
      <c r="H14" s="13"/>
      <c r="I14" s="13"/>
      <c r="J14" s="17">
        <f>F14</f>
        <v>97</v>
      </c>
    </row>
    <row r="15" spans="1:10" s="8" customFormat="1" ht="15.75">
      <c r="A15" s="5">
        <v>6</v>
      </c>
      <c r="B15" s="83" t="s">
        <v>304</v>
      </c>
      <c r="C15" s="79" t="s">
        <v>161</v>
      </c>
      <c r="D15" s="79" t="s">
        <v>305</v>
      </c>
      <c r="E15" s="13"/>
      <c r="F15" s="13">
        <f>97</f>
        <v>97</v>
      </c>
      <c r="G15" s="13"/>
      <c r="H15" s="13"/>
      <c r="I15" s="13"/>
      <c r="J15" s="17">
        <f>F15</f>
        <v>97</v>
      </c>
    </row>
    <row r="16" spans="1:10" s="8" customFormat="1" ht="15.75">
      <c r="A16" s="124"/>
      <c r="B16" s="84"/>
      <c r="C16" s="86"/>
      <c r="D16" s="86"/>
      <c r="E16" s="102"/>
      <c r="F16" s="102"/>
      <c r="G16" s="102"/>
      <c r="H16" s="102"/>
      <c r="I16" s="102"/>
      <c r="J16" s="132"/>
    </row>
    <row r="17" spans="1:10" s="8" customFormat="1">
      <c r="B17" s="84"/>
      <c r="C17" s="85"/>
      <c r="D17" s="86"/>
    </row>
    <row r="18" spans="1:10" ht="23.25">
      <c r="A18" s="189" t="s">
        <v>22</v>
      </c>
      <c r="B18" s="189"/>
      <c r="C18" s="189"/>
      <c r="D18" s="189"/>
      <c r="E18" s="189"/>
      <c r="F18" s="189"/>
      <c r="G18" s="189"/>
      <c r="H18" s="189"/>
      <c r="I18" s="189"/>
      <c r="J18" s="189"/>
    </row>
    <row r="19" spans="1:10" ht="76.5">
      <c r="A19" s="5" t="s">
        <v>1</v>
      </c>
      <c r="B19" s="1"/>
      <c r="C19" s="1"/>
      <c r="D19" s="1"/>
      <c r="E19" s="2" t="s">
        <v>159</v>
      </c>
      <c r="F19" s="2" t="s">
        <v>249</v>
      </c>
      <c r="G19" s="2" t="s">
        <v>416</v>
      </c>
      <c r="H19" s="4"/>
      <c r="I19" s="4"/>
      <c r="J19" s="7" t="s">
        <v>565</v>
      </c>
    </row>
    <row r="20" spans="1:10" s="8" customFormat="1" ht="15.75">
      <c r="A20" s="5">
        <v>1</v>
      </c>
      <c r="B20" s="83" t="s">
        <v>19</v>
      </c>
      <c r="C20" s="79" t="s">
        <v>19</v>
      </c>
      <c r="D20" s="79" t="s">
        <v>20</v>
      </c>
      <c r="E20" s="13">
        <v>106</v>
      </c>
      <c r="F20" s="13">
        <f>103</f>
        <v>103</v>
      </c>
      <c r="G20" s="13">
        <f>100</f>
        <v>100</v>
      </c>
      <c r="H20" s="13"/>
      <c r="I20" s="13"/>
      <c r="J20" s="7">
        <f>E20+F20+G20</f>
        <v>309</v>
      </c>
    </row>
    <row r="21" spans="1:10" s="8" customFormat="1" ht="15.75">
      <c r="A21" s="5">
        <v>2</v>
      </c>
      <c r="B21" s="83" t="s">
        <v>125</v>
      </c>
      <c r="C21" s="79" t="s">
        <v>161</v>
      </c>
      <c r="D21" s="79" t="s">
        <v>104</v>
      </c>
      <c r="E21" s="13">
        <v>102</v>
      </c>
      <c r="F21" s="13">
        <f>99</f>
        <v>99</v>
      </c>
      <c r="G21" s="13"/>
      <c r="H21" s="13"/>
      <c r="I21" s="13"/>
      <c r="J21" s="7">
        <f t="shared" ref="J21:J22" si="0">E21+F21</f>
        <v>201</v>
      </c>
    </row>
    <row r="22" spans="1:10" s="8" customFormat="1" ht="15.75">
      <c r="A22" s="5">
        <v>3</v>
      </c>
      <c r="B22" s="83" t="s">
        <v>162</v>
      </c>
      <c r="C22" s="79" t="s">
        <v>157</v>
      </c>
      <c r="D22" s="79" t="s">
        <v>163</v>
      </c>
      <c r="E22" s="13">
        <v>98</v>
      </c>
      <c r="F22" s="13"/>
      <c r="G22" s="13"/>
      <c r="H22" s="13"/>
      <c r="I22" s="13"/>
      <c r="J22" s="7">
        <f t="shared" si="0"/>
        <v>98</v>
      </c>
    </row>
    <row r="23" spans="1:10" s="107" customFormat="1" ht="15.75">
      <c r="A23" s="103"/>
      <c r="B23" s="87"/>
      <c r="C23" s="87"/>
      <c r="D23" s="87"/>
      <c r="E23" s="104"/>
      <c r="F23" s="104"/>
      <c r="G23" s="104"/>
      <c r="H23" s="104"/>
      <c r="I23" s="105"/>
      <c r="J23" s="106"/>
    </row>
    <row r="24" spans="1:10" ht="23.25">
      <c r="A24" s="189" t="s">
        <v>30</v>
      </c>
      <c r="B24" s="189"/>
      <c r="C24" s="189"/>
      <c r="D24" s="189"/>
      <c r="E24" s="189"/>
      <c r="F24" s="189"/>
      <c r="G24" s="189"/>
      <c r="H24" s="189"/>
      <c r="I24" s="189"/>
      <c r="J24" s="189"/>
    </row>
    <row r="25" spans="1:10" ht="76.5">
      <c r="A25" s="5" t="s">
        <v>1</v>
      </c>
      <c r="B25" s="1"/>
      <c r="C25" s="1"/>
      <c r="D25" s="1"/>
      <c r="E25" s="2" t="s">
        <v>159</v>
      </c>
      <c r="F25" s="2" t="s">
        <v>249</v>
      </c>
      <c r="G25" s="2" t="s">
        <v>416</v>
      </c>
      <c r="H25" s="4"/>
      <c r="I25" s="4"/>
      <c r="J25" s="7" t="s">
        <v>565</v>
      </c>
    </row>
    <row r="26" spans="1:10" ht="15.75">
      <c r="A26" s="5"/>
      <c r="B26" s="97"/>
      <c r="C26" s="80"/>
      <c r="D26" s="80"/>
      <c r="E26" s="13"/>
      <c r="F26" s="13"/>
      <c r="G26" s="13"/>
      <c r="H26" s="13"/>
      <c r="I26" s="13"/>
      <c r="J26" s="7">
        <f>E26+F26+G26+H26</f>
        <v>0</v>
      </c>
    </row>
    <row r="27" spans="1:10" ht="15.75">
      <c r="A27" s="5"/>
      <c r="B27" s="82"/>
      <c r="C27" s="82"/>
      <c r="D27" s="82"/>
      <c r="E27" s="82"/>
      <c r="F27" s="13"/>
      <c r="G27" s="13"/>
      <c r="H27" s="13"/>
      <c r="I27" s="13"/>
      <c r="J27" s="7"/>
    </row>
  </sheetData>
  <sortState ref="A9:J15">
    <sortCondition descending="1" ref="J9:J15"/>
  </sortState>
  <mergeCells count="4">
    <mergeCell ref="A1:J1"/>
    <mergeCell ref="A7:J7"/>
    <mergeCell ref="A18:J18"/>
    <mergeCell ref="A24:J24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8"/>
  <sheetViews>
    <sheetView topLeftCell="A13" zoomScaleNormal="100" workbookViewId="0">
      <selection activeCell="D59" sqref="D59"/>
    </sheetView>
  </sheetViews>
  <sheetFormatPr defaultRowHeight="15"/>
  <cols>
    <col min="2" max="2" width="25.28515625" customWidth="1"/>
    <col min="3" max="3" width="8.85546875" style="33" customWidth="1"/>
    <col min="4" max="4" width="18.85546875" bestFit="1" customWidth="1"/>
    <col min="5" max="5" width="13" customWidth="1"/>
    <col min="6" max="6" width="10.85546875" style="8" customWidth="1"/>
    <col min="7" max="7" width="9.140625" style="8"/>
  </cols>
  <sheetData>
    <row r="1" spans="1:10" s="8" customFormat="1" ht="23.25">
      <c r="A1" s="189" t="s">
        <v>144</v>
      </c>
      <c r="B1" s="189"/>
      <c r="C1" s="189"/>
      <c r="D1" s="189"/>
      <c r="E1" s="189"/>
      <c r="F1" s="189"/>
      <c r="G1" s="189"/>
      <c r="H1" s="189"/>
      <c r="I1" s="189"/>
      <c r="J1" s="189"/>
    </row>
    <row r="2" spans="1:10" s="8" customFormat="1" ht="76.5">
      <c r="A2" s="5" t="s">
        <v>1</v>
      </c>
      <c r="B2" s="1"/>
      <c r="C2" s="3"/>
      <c r="D2" s="1"/>
      <c r="E2" s="2" t="s">
        <v>159</v>
      </c>
      <c r="F2" s="2" t="s">
        <v>249</v>
      </c>
      <c r="G2" s="2" t="s">
        <v>328</v>
      </c>
      <c r="H2" s="4"/>
      <c r="I2" s="4"/>
      <c r="J2" s="7" t="s">
        <v>565</v>
      </c>
    </row>
    <row r="3" spans="1:10" s="8" customFormat="1" ht="15.75">
      <c r="A3" s="6"/>
      <c r="B3" s="24"/>
      <c r="C3" s="126"/>
      <c r="D3" s="19"/>
      <c r="E3" s="1"/>
      <c r="F3" s="1"/>
      <c r="G3" s="101"/>
      <c r="H3" s="101"/>
      <c r="I3" s="1"/>
      <c r="J3" s="10">
        <f>H3</f>
        <v>0</v>
      </c>
    </row>
    <row r="4" spans="1:10" s="8" customFormat="1" ht="15.75">
      <c r="A4" s="6"/>
      <c r="B4" s="24"/>
      <c r="C4" s="126"/>
      <c r="D4" s="19"/>
      <c r="E4" s="1"/>
      <c r="F4" s="1"/>
      <c r="G4" s="101"/>
      <c r="H4" s="101"/>
      <c r="I4" s="1"/>
      <c r="J4" s="10">
        <f>H4</f>
        <v>0</v>
      </c>
    </row>
    <row r="5" spans="1:10" s="8" customFormat="1">
      <c r="C5" s="33"/>
    </row>
    <row r="6" spans="1:10" s="8" customFormat="1" ht="23.25">
      <c r="A6" s="189" t="s">
        <v>126</v>
      </c>
      <c r="B6" s="189"/>
      <c r="C6" s="189"/>
      <c r="D6" s="189"/>
      <c r="E6" s="189"/>
      <c r="F6" s="189"/>
      <c r="G6" s="189"/>
      <c r="H6" s="189"/>
      <c r="I6" s="189"/>
      <c r="J6" s="189"/>
    </row>
    <row r="7" spans="1:10" s="8" customFormat="1" ht="76.5">
      <c r="A7" s="5" t="s">
        <v>1</v>
      </c>
      <c r="B7" s="1"/>
      <c r="C7" s="3"/>
      <c r="D7" s="1"/>
      <c r="E7" s="2" t="s">
        <v>159</v>
      </c>
      <c r="F7" s="2" t="s">
        <v>249</v>
      </c>
      <c r="G7" s="2" t="s">
        <v>328</v>
      </c>
      <c r="H7" s="4"/>
      <c r="I7" s="4"/>
      <c r="J7" s="7" t="s">
        <v>565</v>
      </c>
    </row>
    <row r="8" spans="1:10" s="8" customFormat="1" ht="15.75">
      <c r="A8" s="6"/>
      <c r="B8" s="24"/>
      <c r="C8" s="126"/>
      <c r="D8" s="19"/>
      <c r="E8" s="1"/>
      <c r="F8" s="1"/>
      <c r="G8" s="101"/>
      <c r="H8" s="1"/>
      <c r="I8" s="1"/>
      <c r="J8" s="10">
        <f>G8</f>
        <v>0</v>
      </c>
    </row>
    <row r="9" spans="1:10" s="8" customFormat="1">
      <c r="C9" s="33"/>
    </row>
    <row r="10" spans="1:10" s="8" customFormat="1" ht="23.25">
      <c r="A10" s="189" t="s">
        <v>127</v>
      </c>
      <c r="B10" s="189"/>
      <c r="C10" s="189"/>
      <c r="D10" s="189"/>
      <c r="E10" s="189"/>
      <c r="F10" s="189"/>
      <c r="G10" s="189"/>
      <c r="H10" s="189"/>
      <c r="I10" s="189"/>
      <c r="J10" s="189"/>
    </row>
    <row r="11" spans="1:10" s="8" customFormat="1" ht="76.5">
      <c r="A11" s="5" t="s">
        <v>1</v>
      </c>
      <c r="B11" s="1"/>
      <c r="C11" s="3"/>
      <c r="D11" s="1"/>
      <c r="E11" s="2" t="s">
        <v>159</v>
      </c>
      <c r="F11" s="2" t="s">
        <v>249</v>
      </c>
      <c r="G11" s="2" t="s">
        <v>328</v>
      </c>
      <c r="H11" s="4"/>
      <c r="I11" s="4"/>
      <c r="J11" s="7" t="s">
        <v>565</v>
      </c>
    </row>
    <row r="12" spans="1:10" s="114" customFormat="1" ht="15.75">
      <c r="A12" s="23"/>
      <c r="B12" s="127"/>
      <c r="C12" s="125"/>
      <c r="D12" s="128"/>
      <c r="E12" s="13"/>
      <c r="F12" s="13"/>
      <c r="G12" s="13"/>
      <c r="H12" s="113"/>
      <c r="I12" s="113"/>
      <c r="J12" s="12">
        <f>G12</f>
        <v>0</v>
      </c>
    </row>
    <row r="13" spans="1:10" s="8" customFormat="1">
      <c r="C13" s="33"/>
    </row>
    <row r="14" spans="1:10" s="8" customFormat="1">
      <c r="C14" s="33"/>
    </row>
    <row r="15" spans="1:10" ht="23.25">
      <c r="A15" s="189" t="s">
        <v>6</v>
      </c>
      <c r="B15" s="189"/>
      <c r="C15" s="189"/>
      <c r="D15" s="189"/>
      <c r="E15" s="189"/>
      <c r="F15" s="189"/>
      <c r="G15" s="189"/>
      <c r="H15" s="189"/>
      <c r="I15" s="189"/>
      <c r="J15" s="189"/>
    </row>
    <row r="16" spans="1:10" ht="76.5">
      <c r="A16" s="5" t="s">
        <v>1</v>
      </c>
      <c r="B16" s="1"/>
      <c r="C16" s="3"/>
      <c r="D16" s="1"/>
      <c r="E16" s="2" t="s">
        <v>159</v>
      </c>
      <c r="F16" s="2" t="s">
        <v>249</v>
      </c>
      <c r="G16" s="2" t="s">
        <v>328</v>
      </c>
      <c r="H16" s="4"/>
      <c r="I16" s="4"/>
      <c r="J16" s="7" t="s">
        <v>565</v>
      </c>
    </row>
    <row r="17" spans="1:10" ht="15.75">
      <c r="A17" s="6"/>
      <c r="B17" s="18"/>
      <c r="C17" s="125"/>
      <c r="D17" s="19"/>
      <c r="E17" s="11"/>
      <c r="F17" s="11"/>
      <c r="G17" s="11"/>
      <c r="H17" s="1"/>
      <c r="I17" s="1"/>
      <c r="J17" s="10">
        <f>G17</f>
        <v>0</v>
      </c>
    </row>
    <row r="18" spans="1:10">
      <c r="A18" s="8"/>
      <c r="B18" s="8"/>
      <c r="D18" s="8"/>
      <c r="E18" s="8"/>
      <c r="H18" s="8"/>
      <c r="I18" s="8"/>
      <c r="J18" s="8"/>
    </row>
    <row r="19" spans="1:10">
      <c r="A19" s="8"/>
      <c r="B19" s="8"/>
      <c r="D19" s="8"/>
      <c r="E19" s="8"/>
      <c r="H19" s="8"/>
      <c r="I19" s="8"/>
      <c r="J19" s="8"/>
    </row>
    <row r="20" spans="1:10" ht="23.25">
      <c r="A20" s="189" t="s">
        <v>7</v>
      </c>
      <c r="B20" s="189"/>
      <c r="C20" s="189"/>
      <c r="D20" s="189"/>
      <c r="E20" s="189"/>
      <c r="F20" s="189"/>
      <c r="G20" s="189"/>
      <c r="H20" s="189"/>
      <c r="I20" s="189"/>
      <c r="J20" s="189"/>
    </row>
    <row r="21" spans="1:10" ht="76.5">
      <c r="A21" s="5" t="s">
        <v>1</v>
      </c>
      <c r="B21" s="1"/>
      <c r="C21" s="3"/>
      <c r="D21" s="1"/>
      <c r="E21" s="2" t="s">
        <v>159</v>
      </c>
      <c r="F21" s="2" t="s">
        <v>249</v>
      </c>
      <c r="G21" s="2" t="s">
        <v>328</v>
      </c>
      <c r="H21" s="4"/>
      <c r="I21" s="4"/>
      <c r="J21" s="7" t="s">
        <v>565</v>
      </c>
    </row>
    <row r="22" spans="1:10" ht="15.75">
      <c r="A22" s="6"/>
      <c r="B22" s="18"/>
      <c r="C22" s="125"/>
      <c r="D22" s="19"/>
      <c r="E22" s="11"/>
      <c r="F22" s="11"/>
      <c r="G22" s="11"/>
      <c r="H22" s="1"/>
      <c r="I22" s="1"/>
      <c r="J22" s="10"/>
    </row>
    <row r="23" spans="1:10" s="8" customFormat="1">
      <c r="C23" s="33"/>
    </row>
    <row r="24" spans="1:10" s="8" customFormat="1" ht="23.25">
      <c r="A24" s="189" t="s">
        <v>73</v>
      </c>
      <c r="B24" s="189"/>
      <c r="C24" s="189"/>
      <c r="D24" s="189"/>
      <c r="E24" s="189"/>
      <c r="F24" s="189"/>
      <c r="G24" s="189"/>
      <c r="H24" s="189"/>
      <c r="I24" s="189"/>
      <c r="J24" s="189"/>
    </row>
    <row r="25" spans="1:10" s="8" customFormat="1" ht="76.5">
      <c r="A25" s="5" t="s">
        <v>1</v>
      </c>
      <c r="B25" s="1"/>
      <c r="C25" s="3"/>
      <c r="D25" s="1"/>
      <c r="E25" s="2" t="s">
        <v>159</v>
      </c>
      <c r="F25" s="2" t="s">
        <v>249</v>
      </c>
      <c r="G25" s="2" t="s">
        <v>328</v>
      </c>
      <c r="H25" s="4"/>
      <c r="I25" s="4"/>
      <c r="J25" s="7" t="s">
        <v>565</v>
      </c>
    </row>
    <row r="26" spans="1:10" s="8" customFormat="1" ht="15.75">
      <c r="A26" s="6"/>
      <c r="B26" s="18"/>
      <c r="C26" s="125"/>
      <c r="D26" s="19"/>
      <c r="E26" s="11"/>
      <c r="F26" s="11"/>
      <c r="G26" s="11"/>
      <c r="H26" s="95"/>
      <c r="I26" s="1"/>
      <c r="J26" s="10"/>
    </row>
    <row r="28" spans="1:10" s="8" customFormat="1" ht="23.25">
      <c r="A28" s="189" t="s">
        <v>71</v>
      </c>
      <c r="B28" s="189"/>
      <c r="C28" s="189"/>
      <c r="D28" s="189"/>
      <c r="E28" s="189"/>
      <c r="F28" s="189"/>
      <c r="G28" s="189"/>
      <c r="H28" s="189"/>
      <c r="I28" s="189"/>
      <c r="J28" s="189"/>
    </row>
    <row r="29" spans="1:10" s="8" customFormat="1" ht="76.5">
      <c r="A29" s="5" t="s">
        <v>1</v>
      </c>
      <c r="B29" s="1"/>
      <c r="C29" s="3"/>
      <c r="D29" s="1"/>
      <c r="E29" s="2" t="s">
        <v>159</v>
      </c>
      <c r="F29" s="2" t="s">
        <v>249</v>
      </c>
      <c r="G29" s="2" t="s">
        <v>328</v>
      </c>
      <c r="H29" s="4"/>
      <c r="I29" s="4"/>
      <c r="J29" s="7" t="s">
        <v>565</v>
      </c>
    </row>
    <row r="30" spans="1:10" s="8" customFormat="1" ht="15.75">
      <c r="A30" s="6"/>
      <c r="B30" s="18"/>
      <c r="C30" s="125"/>
      <c r="D30" s="19"/>
      <c r="E30" s="11"/>
      <c r="F30" s="11"/>
      <c r="G30" s="11"/>
      <c r="H30" s="95"/>
      <c r="I30" s="1"/>
      <c r="J30" s="10"/>
    </row>
    <row r="32" spans="1:10" s="8" customFormat="1" ht="23.25">
      <c r="A32" s="189" t="s">
        <v>72</v>
      </c>
      <c r="B32" s="189"/>
      <c r="C32" s="189"/>
      <c r="D32" s="189"/>
      <c r="E32" s="189"/>
      <c r="F32" s="189"/>
      <c r="G32" s="189"/>
      <c r="H32" s="189"/>
      <c r="I32" s="189"/>
      <c r="J32" s="189"/>
    </row>
    <row r="33" spans="1:10" s="8" customFormat="1" ht="76.5">
      <c r="A33" s="5" t="s">
        <v>1</v>
      </c>
      <c r="B33" s="1"/>
      <c r="C33" s="3"/>
      <c r="D33" s="1"/>
      <c r="E33" s="2" t="s">
        <v>159</v>
      </c>
      <c r="F33" s="2" t="s">
        <v>249</v>
      </c>
      <c r="G33" s="2" t="s">
        <v>328</v>
      </c>
      <c r="H33" s="4"/>
      <c r="I33" s="4"/>
      <c r="J33" s="7" t="s">
        <v>565</v>
      </c>
    </row>
    <row r="34" spans="1:10" s="8" customFormat="1" ht="15.75">
      <c r="A34" s="6"/>
      <c r="B34" s="18"/>
      <c r="C34" s="125"/>
      <c r="D34" s="19"/>
      <c r="E34" s="11"/>
      <c r="F34" s="11"/>
      <c r="G34" s="11"/>
      <c r="H34" s="95"/>
      <c r="I34" s="153"/>
      <c r="J34" s="10">
        <f>I34</f>
        <v>0</v>
      </c>
    </row>
    <row r="35" spans="1:10" s="8" customFormat="1">
      <c r="C35" s="33"/>
    </row>
    <row r="36" spans="1:10" ht="23.25">
      <c r="A36" s="189" t="s">
        <v>8</v>
      </c>
      <c r="B36" s="189"/>
      <c r="C36" s="189"/>
      <c r="D36" s="189"/>
      <c r="E36" s="189"/>
      <c r="F36" s="189"/>
      <c r="G36" s="189"/>
      <c r="H36" s="189"/>
      <c r="I36" s="189"/>
      <c r="J36" s="189"/>
    </row>
    <row r="37" spans="1:10" ht="76.5">
      <c r="A37" s="5" t="s">
        <v>1</v>
      </c>
      <c r="B37" s="1"/>
      <c r="C37" s="3"/>
      <c r="D37" s="1"/>
      <c r="E37" s="2" t="s">
        <v>159</v>
      </c>
      <c r="F37" s="2" t="s">
        <v>249</v>
      </c>
      <c r="G37" s="2" t="s">
        <v>328</v>
      </c>
      <c r="H37" s="4"/>
      <c r="I37" s="4"/>
      <c r="J37" s="7" t="s">
        <v>565</v>
      </c>
    </row>
    <row r="38" spans="1:10" ht="15.75">
      <c r="A38" s="6"/>
      <c r="B38" s="18"/>
      <c r="C38" s="125"/>
      <c r="D38" s="19"/>
      <c r="E38" s="11"/>
      <c r="F38" s="11"/>
      <c r="G38" s="11"/>
      <c r="H38" s="1"/>
      <c r="I38" s="1"/>
      <c r="J38" s="10"/>
    </row>
  </sheetData>
  <mergeCells count="9">
    <mergeCell ref="A1:J1"/>
    <mergeCell ref="A36:J36"/>
    <mergeCell ref="A15:J15"/>
    <mergeCell ref="A20:J20"/>
    <mergeCell ref="A6:J6"/>
    <mergeCell ref="A28:J28"/>
    <mergeCell ref="A32:J32"/>
    <mergeCell ref="A24:J24"/>
    <mergeCell ref="A10:J10"/>
  </mergeCells>
  <pageMargins left="0.7" right="0.7" top="0.75" bottom="0.75" header="0.3" footer="0.3"/>
  <pageSetup orientation="portrait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P25"/>
  <sheetViews>
    <sheetView zoomScaleNormal="100" workbookViewId="0">
      <selection activeCell="J17" sqref="J17"/>
    </sheetView>
  </sheetViews>
  <sheetFormatPr defaultRowHeight="15"/>
  <cols>
    <col min="2" max="2" width="21.85546875" bestFit="1" customWidth="1"/>
    <col min="3" max="3" width="28" customWidth="1"/>
    <col min="4" max="4" width="29.28515625" bestFit="1" customWidth="1"/>
    <col min="5" max="5" width="12.5703125" customWidth="1"/>
    <col min="6" max="6" width="11" customWidth="1"/>
    <col min="7" max="7" width="10.140625" customWidth="1"/>
  </cols>
  <sheetData>
    <row r="1" spans="1:16" s="8" customFormat="1" ht="23.25">
      <c r="A1" s="189" t="s">
        <v>64</v>
      </c>
      <c r="B1" s="189"/>
      <c r="C1" s="189"/>
      <c r="D1" s="189"/>
      <c r="E1" s="189"/>
      <c r="F1" s="189"/>
      <c r="G1" s="189"/>
      <c r="H1" s="189"/>
      <c r="I1" s="189"/>
      <c r="J1" s="189"/>
    </row>
    <row r="2" spans="1:16" s="8" customFormat="1" ht="76.5">
      <c r="A2" s="5" t="s">
        <v>1</v>
      </c>
      <c r="B2" s="1"/>
      <c r="C2" s="1"/>
      <c r="D2" s="1"/>
      <c r="E2" s="2" t="s">
        <v>159</v>
      </c>
      <c r="F2" s="2" t="s">
        <v>249</v>
      </c>
      <c r="G2" s="2" t="s">
        <v>416</v>
      </c>
      <c r="H2" s="4"/>
      <c r="I2" s="4"/>
      <c r="J2" s="7" t="s">
        <v>565</v>
      </c>
    </row>
    <row r="3" spans="1:16" s="8" customFormat="1" ht="15.75">
      <c r="A3" s="5"/>
      <c r="B3" s="79"/>
      <c r="C3" s="80"/>
      <c r="D3" s="79"/>
      <c r="E3" s="16"/>
      <c r="F3" s="13"/>
      <c r="G3" s="13"/>
      <c r="H3" s="13"/>
      <c r="I3" s="13"/>
      <c r="J3" s="17"/>
    </row>
    <row r="4" spans="1:16" s="8" customFormat="1"/>
    <row r="5" spans="1:16" ht="23.25">
      <c r="A5" s="189" t="s">
        <v>23</v>
      </c>
      <c r="B5" s="189"/>
      <c r="C5" s="189"/>
      <c r="D5" s="189"/>
      <c r="E5" s="189"/>
      <c r="F5" s="189"/>
      <c r="G5" s="189"/>
      <c r="H5" s="189"/>
      <c r="I5" s="189"/>
      <c r="J5" s="189"/>
    </row>
    <row r="6" spans="1:16" ht="76.5">
      <c r="A6" s="5" t="s">
        <v>1</v>
      </c>
      <c r="B6" s="1"/>
      <c r="C6" s="1"/>
      <c r="D6" s="1"/>
      <c r="E6" s="2" t="s">
        <v>159</v>
      </c>
      <c r="F6" s="2" t="s">
        <v>249</v>
      </c>
      <c r="G6" s="2" t="s">
        <v>416</v>
      </c>
      <c r="H6" s="4"/>
      <c r="I6" s="4"/>
      <c r="J6" s="7" t="s">
        <v>565</v>
      </c>
    </row>
    <row r="7" spans="1:16" ht="15.75">
      <c r="A7" s="5">
        <v>1</v>
      </c>
      <c r="B7" s="97" t="s">
        <v>19</v>
      </c>
      <c r="C7" s="1" t="s">
        <v>19</v>
      </c>
      <c r="D7" s="20" t="s">
        <v>20</v>
      </c>
      <c r="E7" s="13">
        <f>106</f>
        <v>106</v>
      </c>
      <c r="F7" s="13">
        <v>106</v>
      </c>
      <c r="G7" s="13">
        <f>102</f>
        <v>102</v>
      </c>
      <c r="H7" s="13"/>
      <c r="I7" s="13"/>
      <c r="J7" s="17">
        <f>E7+F7+G7</f>
        <v>314</v>
      </c>
    </row>
    <row r="8" spans="1:16" s="8" customFormat="1" ht="15.75">
      <c r="A8" s="5">
        <v>2</v>
      </c>
      <c r="B8" s="97" t="s">
        <v>141</v>
      </c>
      <c r="C8" s="1" t="s">
        <v>93</v>
      </c>
      <c r="D8" s="20" t="s">
        <v>40</v>
      </c>
      <c r="E8" s="13">
        <v>102</v>
      </c>
      <c r="F8" s="13">
        <v>98</v>
      </c>
      <c r="G8" s="13"/>
      <c r="H8" s="13"/>
      <c r="I8" s="13"/>
      <c r="J8" s="17">
        <f>E8+F8</f>
        <v>200</v>
      </c>
    </row>
    <row r="9" spans="1:16" s="8" customFormat="1" ht="15.75">
      <c r="A9" s="5">
        <v>2</v>
      </c>
      <c r="B9" s="97" t="s">
        <v>408</v>
      </c>
      <c r="C9" s="1" t="s">
        <v>293</v>
      </c>
      <c r="D9" s="20" t="s">
        <v>302</v>
      </c>
      <c r="E9" s="13"/>
      <c r="F9" s="13">
        <v>102</v>
      </c>
      <c r="G9" s="13">
        <f>98</f>
        <v>98</v>
      </c>
      <c r="H9" s="13"/>
      <c r="I9" s="13"/>
      <c r="J9" s="17">
        <f>F9+G9</f>
        <v>200</v>
      </c>
    </row>
    <row r="10" spans="1:16" s="8" customFormat="1" ht="15.75">
      <c r="A10" s="5">
        <v>4</v>
      </c>
      <c r="B10" s="97" t="s">
        <v>486</v>
      </c>
      <c r="C10" s="1" t="s">
        <v>107</v>
      </c>
      <c r="D10" s="20" t="s">
        <v>108</v>
      </c>
      <c r="E10" s="13"/>
      <c r="F10" s="13"/>
      <c r="G10" s="13">
        <f>106</f>
        <v>106</v>
      </c>
      <c r="H10" s="13"/>
      <c r="I10" s="13"/>
      <c r="J10" s="17">
        <f>G10</f>
        <v>106</v>
      </c>
    </row>
    <row r="11" spans="1:16" s="8" customFormat="1" ht="15.75">
      <c r="A11" s="5">
        <v>5</v>
      </c>
      <c r="B11" s="97" t="s">
        <v>156</v>
      </c>
      <c r="C11" s="1" t="s">
        <v>157</v>
      </c>
      <c r="D11" s="20" t="s">
        <v>158</v>
      </c>
      <c r="E11" s="13">
        <v>98</v>
      </c>
      <c r="F11" s="13"/>
      <c r="G11" s="13"/>
      <c r="H11" s="13"/>
      <c r="I11" s="13"/>
      <c r="J11" s="17">
        <f>E11+F11+G11+H11</f>
        <v>98</v>
      </c>
    </row>
    <row r="12" spans="1:16" s="8" customFormat="1" ht="15.75">
      <c r="A12" s="124"/>
      <c r="B12" s="133"/>
      <c r="C12" s="134"/>
      <c r="D12" s="135"/>
      <c r="E12" s="102"/>
      <c r="F12" s="102"/>
      <c r="G12" s="102"/>
      <c r="H12" s="102"/>
      <c r="I12" s="136"/>
      <c r="J12" s="132"/>
    </row>
    <row r="14" spans="1:16" ht="23.25">
      <c r="A14" s="189" t="s">
        <v>24</v>
      </c>
      <c r="B14" s="189"/>
      <c r="C14" s="189"/>
      <c r="D14" s="189"/>
      <c r="E14" s="189"/>
      <c r="F14" s="189"/>
      <c r="G14" s="189"/>
      <c r="H14" s="189"/>
      <c r="I14" s="189"/>
      <c r="J14" s="189"/>
    </row>
    <row r="15" spans="1:16" ht="76.5">
      <c r="A15" s="5" t="s">
        <v>1</v>
      </c>
      <c r="B15" s="1"/>
      <c r="C15" s="1"/>
      <c r="D15" s="1"/>
      <c r="E15" s="2" t="s">
        <v>159</v>
      </c>
      <c r="F15" s="2" t="s">
        <v>249</v>
      </c>
      <c r="G15" s="2" t="s">
        <v>416</v>
      </c>
      <c r="H15" s="4"/>
      <c r="I15" s="4"/>
      <c r="J15" s="7" t="s">
        <v>565</v>
      </c>
      <c r="M15" s="8"/>
      <c r="N15" s="8"/>
      <c r="O15" s="8"/>
      <c r="P15" s="8"/>
    </row>
    <row r="16" spans="1:16" s="8" customFormat="1" ht="15.75">
      <c r="A16" s="5">
        <v>1</v>
      </c>
      <c r="B16" s="157" t="s">
        <v>19</v>
      </c>
      <c r="C16" s="157" t="s">
        <v>19</v>
      </c>
      <c r="D16" s="157" t="s">
        <v>20</v>
      </c>
      <c r="E16" s="13">
        <v>103</v>
      </c>
      <c r="F16" s="13">
        <v>106</v>
      </c>
      <c r="G16" s="13">
        <f>100</f>
        <v>100</v>
      </c>
      <c r="H16" s="13"/>
      <c r="I16" s="13"/>
      <c r="J16" s="17">
        <f>E16+F16+G16</f>
        <v>309</v>
      </c>
    </row>
    <row r="17" spans="1:10" s="8" customFormat="1" ht="15.75">
      <c r="A17" s="5">
        <v>2</v>
      </c>
      <c r="B17" s="157" t="s">
        <v>160</v>
      </c>
      <c r="C17" s="157" t="s">
        <v>93</v>
      </c>
      <c r="D17" s="157" t="s">
        <v>104</v>
      </c>
      <c r="E17" s="13">
        <v>99</v>
      </c>
      <c r="F17" s="13">
        <v>98</v>
      </c>
      <c r="G17" s="13"/>
      <c r="H17" s="13"/>
      <c r="I17" s="13"/>
      <c r="J17" s="17">
        <f>E17+F17</f>
        <v>197</v>
      </c>
    </row>
    <row r="18" spans="1:10" s="8" customFormat="1" ht="15.75">
      <c r="A18" s="5">
        <v>3</v>
      </c>
      <c r="B18" s="157" t="s">
        <v>406</v>
      </c>
      <c r="C18" s="157" t="s">
        <v>293</v>
      </c>
      <c r="D18" s="157" t="s">
        <v>407</v>
      </c>
      <c r="E18" s="13"/>
      <c r="F18" s="13">
        <v>102</v>
      </c>
      <c r="G18" s="13"/>
      <c r="H18" s="13"/>
      <c r="I18" s="13"/>
      <c r="J18" s="17">
        <f>F18</f>
        <v>102</v>
      </c>
    </row>
    <row r="20" spans="1:10" ht="23.25">
      <c r="A20" s="189" t="s">
        <v>31</v>
      </c>
      <c r="B20" s="189"/>
      <c r="C20" s="189"/>
      <c r="D20" s="189"/>
      <c r="E20" s="189"/>
      <c r="F20" s="189"/>
      <c r="G20" s="189"/>
      <c r="H20" s="189"/>
      <c r="I20" s="189"/>
      <c r="J20" s="189"/>
    </row>
    <row r="21" spans="1:10" ht="76.5">
      <c r="A21" s="5" t="s">
        <v>1</v>
      </c>
      <c r="B21" s="1"/>
      <c r="C21" s="1"/>
      <c r="D21" s="1"/>
      <c r="E21" s="2" t="s">
        <v>159</v>
      </c>
      <c r="F21" s="2" t="s">
        <v>249</v>
      </c>
      <c r="G21" s="2" t="s">
        <v>416</v>
      </c>
      <c r="H21" s="4"/>
      <c r="I21" s="4"/>
      <c r="J21" s="7" t="s">
        <v>565</v>
      </c>
    </row>
    <row r="22" spans="1:10" ht="15.75">
      <c r="A22" s="5">
        <v>1</v>
      </c>
      <c r="B22" s="97" t="s">
        <v>405</v>
      </c>
      <c r="C22" s="97"/>
      <c r="D22" s="20" t="s">
        <v>403</v>
      </c>
      <c r="E22" s="13"/>
      <c r="F22" s="13">
        <v>103</v>
      </c>
      <c r="G22" s="13"/>
      <c r="H22" s="13"/>
      <c r="I22" s="16"/>
      <c r="J22" s="17">
        <f>E22+F22+G22</f>
        <v>103</v>
      </c>
    </row>
    <row r="23" spans="1:10" ht="15.75">
      <c r="A23" s="5">
        <v>2</v>
      </c>
      <c r="B23" s="97" t="s">
        <v>404</v>
      </c>
      <c r="C23" s="97"/>
      <c r="D23" s="20" t="s">
        <v>292</v>
      </c>
      <c r="E23" s="13"/>
      <c r="F23" s="13">
        <v>99</v>
      </c>
      <c r="G23" s="13"/>
      <c r="H23" s="13"/>
      <c r="I23" s="16"/>
      <c r="J23" s="17">
        <f>F23</f>
        <v>99</v>
      </c>
    </row>
    <row r="25" spans="1:10">
      <c r="D25" s="8"/>
      <c r="E25" s="8"/>
    </row>
  </sheetData>
  <sortState ref="A7:J11">
    <sortCondition descending="1" ref="J7:J11"/>
  </sortState>
  <mergeCells count="4">
    <mergeCell ref="A5:J5"/>
    <mergeCell ref="A14:J14"/>
    <mergeCell ref="A20:J20"/>
    <mergeCell ref="A1:J1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0"/>
  <sheetViews>
    <sheetView workbookViewId="0">
      <selection activeCell="D2" sqref="D2"/>
    </sheetView>
  </sheetViews>
  <sheetFormatPr defaultRowHeight="15"/>
  <cols>
    <col min="2" max="2" width="19.7109375" bestFit="1" customWidth="1"/>
    <col min="4" max="4" width="36" bestFit="1" customWidth="1"/>
    <col min="5" max="5" width="16.140625" bestFit="1" customWidth="1"/>
    <col min="6" max="6" width="12.85546875" customWidth="1"/>
    <col min="7" max="7" width="9.140625" style="8"/>
  </cols>
  <sheetData>
    <row r="1" spans="1:11" ht="23.25">
      <c r="A1" s="189" t="s">
        <v>231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ht="76.5">
      <c r="A2" s="5" t="s">
        <v>1</v>
      </c>
      <c r="B2" s="1"/>
      <c r="C2" s="3"/>
      <c r="D2" s="1"/>
      <c r="E2" s="2"/>
      <c r="F2" s="2" t="s">
        <v>159</v>
      </c>
      <c r="G2" s="2" t="s">
        <v>249</v>
      </c>
      <c r="H2" s="2" t="s">
        <v>328</v>
      </c>
      <c r="I2" s="4"/>
      <c r="J2" s="4"/>
      <c r="K2" s="7" t="s">
        <v>565</v>
      </c>
    </row>
    <row r="3" spans="1:11" ht="15.75">
      <c r="A3" s="6">
        <v>1</v>
      </c>
      <c r="B3" s="24" t="s">
        <v>232</v>
      </c>
      <c r="C3" s="126">
        <v>2008</v>
      </c>
      <c r="D3" s="19" t="s">
        <v>103</v>
      </c>
      <c r="E3" s="1" t="s">
        <v>199</v>
      </c>
      <c r="F3" s="13">
        <v>103</v>
      </c>
      <c r="G3" s="1"/>
      <c r="H3" s="101"/>
      <c r="I3" s="101"/>
      <c r="J3" s="1"/>
      <c r="K3" s="10">
        <f>F3</f>
        <v>103</v>
      </c>
    </row>
    <row r="4" spans="1:11" ht="15.75">
      <c r="A4" s="6">
        <v>2</v>
      </c>
      <c r="B4" s="24" t="s">
        <v>233</v>
      </c>
      <c r="C4" s="126">
        <v>2008</v>
      </c>
      <c r="D4" s="19" t="s">
        <v>103</v>
      </c>
      <c r="E4" s="1" t="s">
        <v>199</v>
      </c>
      <c r="F4" s="13">
        <v>99</v>
      </c>
      <c r="G4" s="1"/>
      <c r="H4" s="101"/>
      <c r="I4" s="101"/>
      <c r="J4" s="1"/>
      <c r="K4" s="10">
        <f>F4</f>
        <v>99</v>
      </c>
    </row>
    <row r="7" spans="1:11" ht="23.25">
      <c r="A7" s="189" t="s">
        <v>234</v>
      </c>
      <c r="B7" s="189"/>
      <c r="C7" s="189"/>
      <c r="D7" s="189"/>
      <c r="E7" s="189"/>
      <c r="F7" s="189"/>
      <c r="G7" s="189"/>
      <c r="H7" s="189"/>
      <c r="I7" s="189"/>
      <c r="J7" s="189"/>
      <c r="K7" s="189"/>
    </row>
    <row r="8" spans="1:11" ht="76.5">
      <c r="A8" s="5" t="s">
        <v>1</v>
      </c>
      <c r="B8" s="1"/>
      <c r="C8" s="3"/>
      <c r="D8" s="1"/>
      <c r="E8" s="2"/>
      <c r="F8" s="2" t="s">
        <v>159</v>
      </c>
      <c r="G8" s="2" t="s">
        <v>249</v>
      </c>
      <c r="H8" s="2" t="s">
        <v>328</v>
      </c>
      <c r="I8" s="4"/>
      <c r="J8" s="4"/>
      <c r="K8" s="7" t="s">
        <v>565</v>
      </c>
    </row>
    <row r="9" spans="1:11" ht="15.75">
      <c r="A9" s="6">
        <v>1</v>
      </c>
      <c r="B9" s="24" t="s">
        <v>235</v>
      </c>
      <c r="C9" s="126">
        <v>2006</v>
      </c>
      <c r="D9" s="19" t="s">
        <v>103</v>
      </c>
      <c r="E9" s="1" t="s">
        <v>199</v>
      </c>
      <c r="F9" s="13">
        <v>103</v>
      </c>
      <c r="G9" s="1"/>
      <c r="H9" s="101"/>
      <c r="I9" s="101"/>
      <c r="J9" s="1"/>
      <c r="K9" s="10">
        <f>F9</f>
        <v>103</v>
      </c>
    </row>
    <row r="10" spans="1:11" ht="15.75">
      <c r="A10" s="6">
        <v>2</v>
      </c>
      <c r="B10" s="24" t="s">
        <v>236</v>
      </c>
      <c r="C10" s="126">
        <v>2004</v>
      </c>
      <c r="D10" s="19" t="s">
        <v>103</v>
      </c>
      <c r="E10" s="1" t="s">
        <v>199</v>
      </c>
      <c r="F10" s="13">
        <v>99</v>
      </c>
      <c r="G10" s="1"/>
      <c r="H10" s="101"/>
      <c r="I10" s="101"/>
      <c r="J10" s="1"/>
      <c r="K10" s="10">
        <f>F10</f>
        <v>99</v>
      </c>
    </row>
    <row r="13" spans="1:11" ht="23.25">
      <c r="A13" s="189" t="s">
        <v>237</v>
      </c>
      <c r="B13" s="189"/>
      <c r="C13" s="189"/>
      <c r="D13" s="189"/>
      <c r="E13" s="189"/>
      <c r="F13" s="189"/>
      <c r="G13" s="189"/>
      <c r="H13" s="189"/>
      <c r="I13" s="189"/>
      <c r="J13" s="189"/>
      <c r="K13" s="189"/>
    </row>
    <row r="14" spans="1:11" ht="76.5">
      <c r="A14" s="5" t="s">
        <v>1</v>
      </c>
      <c r="B14" s="1"/>
      <c r="C14" s="3"/>
      <c r="D14" s="1"/>
      <c r="E14" s="2"/>
      <c r="F14" s="2" t="s">
        <v>159</v>
      </c>
      <c r="G14" s="2" t="s">
        <v>249</v>
      </c>
      <c r="H14" s="2" t="s">
        <v>328</v>
      </c>
      <c r="I14" s="4"/>
      <c r="J14" s="4"/>
      <c r="K14" s="7" t="s">
        <v>565</v>
      </c>
    </row>
    <row r="15" spans="1:11" ht="15.75">
      <c r="A15" s="6">
        <v>1</v>
      </c>
      <c r="B15" s="24" t="s">
        <v>238</v>
      </c>
      <c r="C15" s="126"/>
      <c r="D15" s="19" t="s">
        <v>239</v>
      </c>
      <c r="E15" s="1" t="s">
        <v>240</v>
      </c>
      <c r="F15" s="13">
        <v>100</v>
      </c>
      <c r="G15" s="1"/>
      <c r="H15" s="101"/>
      <c r="I15" s="101"/>
      <c r="J15" s="1"/>
      <c r="K15" s="10">
        <f>F15</f>
        <v>100</v>
      </c>
    </row>
    <row r="18" spans="1:11" ht="23.25">
      <c r="A18" s="189" t="s">
        <v>241</v>
      </c>
      <c r="B18" s="189"/>
      <c r="C18" s="189"/>
      <c r="D18" s="189"/>
      <c r="E18" s="189"/>
      <c r="F18" s="189"/>
      <c r="G18" s="189"/>
      <c r="H18" s="189"/>
      <c r="I18" s="189"/>
      <c r="J18" s="189"/>
      <c r="K18" s="189"/>
    </row>
    <row r="19" spans="1:11" ht="76.5">
      <c r="A19" s="5" t="s">
        <v>1</v>
      </c>
      <c r="B19" s="1"/>
      <c r="C19" s="3"/>
      <c r="D19" s="1"/>
      <c r="E19" s="2"/>
      <c r="F19" s="2" t="s">
        <v>159</v>
      </c>
      <c r="G19" s="2" t="s">
        <v>249</v>
      </c>
      <c r="H19" s="2" t="s">
        <v>328</v>
      </c>
      <c r="I19" s="4"/>
      <c r="J19" s="4"/>
      <c r="K19" s="7" t="s">
        <v>565</v>
      </c>
    </row>
    <row r="20" spans="1:11" ht="15.75">
      <c r="A20" s="6">
        <v>1</v>
      </c>
      <c r="B20" s="24" t="s">
        <v>242</v>
      </c>
      <c r="C20" s="126"/>
      <c r="D20" s="19" t="s">
        <v>157</v>
      </c>
      <c r="E20" s="1" t="s">
        <v>191</v>
      </c>
      <c r="F20" s="13">
        <v>100</v>
      </c>
      <c r="G20" s="1"/>
      <c r="H20" s="101"/>
      <c r="I20" s="101"/>
      <c r="J20" s="1"/>
      <c r="K20" s="10">
        <f>F20</f>
        <v>100</v>
      </c>
    </row>
  </sheetData>
  <mergeCells count="4">
    <mergeCell ref="A1:K1"/>
    <mergeCell ref="A7:K7"/>
    <mergeCell ref="A13:K13"/>
    <mergeCell ref="A18:K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S110"/>
  <sheetViews>
    <sheetView tabSelected="1" topLeftCell="A9" zoomScaleNormal="100" workbookViewId="0">
      <selection activeCell="K17" sqref="K17"/>
    </sheetView>
  </sheetViews>
  <sheetFormatPr defaultRowHeight="15"/>
  <cols>
    <col min="2" max="2" width="44.140625" bestFit="1" customWidth="1"/>
    <col min="3" max="3" width="7.85546875" style="99" customWidth="1"/>
    <col min="4" max="4" width="27.85546875" bestFit="1" customWidth="1"/>
    <col min="5" max="5" width="27.85546875" style="8" customWidth="1"/>
    <col min="6" max="6" width="13" customWidth="1"/>
    <col min="7" max="7" width="11.85546875" style="8" customWidth="1"/>
    <col min="8" max="8" width="9.140625" style="8"/>
    <col min="9" max="9" width="10.42578125" customWidth="1"/>
    <col min="10" max="11" width="10.28515625" customWidth="1"/>
  </cols>
  <sheetData>
    <row r="1" spans="1:11" s="8" customFormat="1" ht="23.25">
      <c r="A1" s="189" t="s">
        <v>51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s="8" customFormat="1" ht="63.75">
      <c r="A2" s="5" t="s">
        <v>1</v>
      </c>
      <c r="B2" s="1"/>
      <c r="C2" s="94"/>
      <c r="D2" s="1"/>
      <c r="E2" s="1"/>
      <c r="F2" s="2" t="s">
        <v>159</v>
      </c>
      <c r="G2" s="2" t="s">
        <v>249</v>
      </c>
      <c r="H2" s="2" t="s">
        <v>328</v>
      </c>
      <c r="I2" s="4" t="s">
        <v>416</v>
      </c>
      <c r="J2" s="4"/>
      <c r="K2" s="7" t="s">
        <v>565</v>
      </c>
    </row>
    <row r="3" spans="1:11" s="8" customFormat="1" ht="15.75">
      <c r="A3" s="6">
        <v>1</v>
      </c>
      <c r="B3" s="49" t="s">
        <v>417</v>
      </c>
      <c r="C3" s="137">
        <v>2018</v>
      </c>
      <c r="D3" s="50" t="s">
        <v>410</v>
      </c>
      <c r="E3" s="50" t="s">
        <v>411</v>
      </c>
      <c r="F3" s="11"/>
      <c r="G3" s="11"/>
      <c r="H3" s="11"/>
      <c r="I3" s="11">
        <f>100</f>
        <v>100</v>
      </c>
      <c r="J3" s="11"/>
      <c r="K3" s="10">
        <f>I3</f>
        <v>100</v>
      </c>
    </row>
    <row r="4" spans="1:11" s="8" customFormat="1">
      <c r="C4" s="99"/>
    </row>
    <row r="5" spans="1:11" s="8" customFormat="1" ht="23.25">
      <c r="A5" s="189" t="s">
        <v>34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</row>
    <row r="6" spans="1:11" s="8" customFormat="1" ht="63.75">
      <c r="A6" s="5" t="s">
        <v>1</v>
      </c>
      <c r="B6" s="1"/>
      <c r="C6" s="94"/>
      <c r="D6" s="1"/>
      <c r="E6" s="1"/>
      <c r="F6" s="2" t="s">
        <v>159</v>
      </c>
      <c r="G6" s="2" t="s">
        <v>249</v>
      </c>
      <c r="H6" s="2" t="s">
        <v>328</v>
      </c>
      <c r="I6" s="4" t="s">
        <v>416</v>
      </c>
      <c r="J6" s="4"/>
      <c r="K6" s="7" t="s">
        <v>565</v>
      </c>
    </row>
    <row r="7" spans="1:11" s="8" customFormat="1" ht="15.75">
      <c r="A7" s="6">
        <v>1</v>
      </c>
      <c r="B7" s="52" t="s">
        <v>204</v>
      </c>
      <c r="C7" s="138">
        <v>2015</v>
      </c>
      <c r="D7" s="53" t="s">
        <v>330</v>
      </c>
      <c r="E7" s="53" t="s">
        <v>199</v>
      </c>
      <c r="F7" s="11"/>
      <c r="G7" s="11"/>
      <c r="H7" s="11">
        <v>97</v>
      </c>
      <c r="I7" s="11">
        <v>104</v>
      </c>
      <c r="J7" s="11"/>
      <c r="K7" s="10">
        <f>H7+I7</f>
        <v>201</v>
      </c>
    </row>
    <row r="8" spans="1:11" s="8" customFormat="1" ht="15.75">
      <c r="A8" s="6">
        <v>2</v>
      </c>
      <c r="B8" s="52" t="s">
        <v>409</v>
      </c>
      <c r="C8" s="138">
        <v>2013</v>
      </c>
      <c r="D8" s="53" t="s">
        <v>410</v>
      </c>
      <c r="E8" s="53" t="s">
        <v>411</v>
      </c>
      <c r="F8" s="11"/>
      <c r="G8" s="11"/>
      <c r="H8" s="11"/>
      <c r="I8" s="11">
        <v>112</v>
      </c>
      <c r="J8" s="11"/>
      <c r="K8" s="10">
        <f>I8</f>
        <v>112</v>
      </c>
    </row>
    <row r="9" spans="1:11" s="8" customFormat="1" ht="15.75">
      <c r="A9" s="6">
        <v>3</v>
      </c>
      <c r="B9" s="52" t="s">
        <v>331</v>
      </c>
      <c r="C9" s="138">
        <v>2013</v>
      </c>
      <c r="D9" s="53" t="s">
        <v>334</v>
      </c>
      <c r="E9" s="53" t="s">
        <v>335</v>
      </c>
      <c r="F9" s="11"/>
      <c r="G9" s="11"/>
      <c r="H9" s="11">
        <v>109</v>
      </c>
      <c r="I9" s="11"/>
      <c r="J9" s="11"/>
      <c r="K9" s="10">
        <f>H9</f>
        <v>109</v>
      </c>
    </row>
    <row r="10" spans="1:11" s="8" customFormat="1" ht="15.75">
      <c r="A10" s="6">
        <v>4</v>
      </c>
      <c r="B10" s="52" t="s">
        <v>412</v>
      </c>
      <c r="C10" s="138">
        <v>2013</v>
      </c>
      <c r="D10" s="53" t="s">
        <v>410</v>
      </c>
      <c r="E10" s="53" t="s">
        <v>411</v>
      </c>
      <c r="F10" s="11"/>
      <c r="G10" s="11"/>
      <c r="H10" s="11"/>
      <c r="I10" s="11">
        <v>108</v>
      </c>
      <c r="J10" s="11"/>
      <c r="K10" s="10">
        <f>I10</f>
        <v>108</v>
      </c>
    </row>
    <row r="11" spans="1:11" s="8" customFormat="1" ht="15.75">
      <c r="A11" s="6">
        <v>5</v>
      </c>
      <c r="B11" s="52" t="s">
        <v>332</v>
      </c>
      <c r="C11" s="138">
        <v>2016</v>
      </c>
      <c r="D11" s="53" t="s">
        <v>334</v>
      </c>
      <c r="E11" s="53" t="s">
        <v>335</v>
      </c>
      <c r="F11" s="11"/>
      <c r="G11" s="11"/>
      <c r="H11" s="11">
        <v>105</v>
      </c>
      <c r="I11" s="11"/>
      <c r="J11" s="11"/>
      <c r="K11" s="10">
        <f>H11</f>
        <v>105</v>
      </c>
    </row>
    <row r="12" spans="1:11" s="8" customFormat="1" ht="15.75">
      <c r="A12" s="6">
        <v>6</v>
      </c>
      <c r="B12" s="52" t="s">
        <v>333</v>
      </c>
      <c r="C12" s="138">
        <v>2013</v>
      </c>
      <c r="D12" s="53" t="s">
        <v>334</v>
      </c>
      <c r="E12" s="53" t="s">
        <v>335</v>
      </c>
      <c r="F12" s="11"/>
      <c r="G12" s="11"/>
      <c r="H12" s="11">
        <v>101</v>
      </c>
      <c r="I12" s="11"/>
      <c r="J12" s="11"/>
      <c r="K12" s="10">
        <f>H12</f>
        <v>101</v>
      </c>
    </row>
    <row r="13" spans="1:11" s="8" customFormat="1" ht="15.75">
      <c r="A13" s="6">
        <v>7</v>
      </c>
      <c r="B13" s="52" t="s">
        <v>413</v>
      </c>
      <c r="C13" s="138"/>
      <c r="D13" s="53" t="s">
        <v>410</v>
      </c>
      <c r="E13" s="53" t="s">
        <v>411</v>
      </c>
      <c r="F13" s="11"/>
      <c r="G13" s="11"/>
      <c r="H13" s="11"/>
      <c r="I13" s="11">
        <v>100</v>
      </c>
      <c r="J13" s="11"/>
      <c r="K13" s="10">
        <f>I13</f>
        <v>100</v>
      </c>
    </row>
    <row r="14" spans="1:11" s="8" customFormat="1" ht="15.75">
      <c r="A14" s="6">
        <v>8</v>
      </c>
      <c r="B14" s="52" t="s">
        <v>414</v>
      </c>
      <c r="C14" s="138">
        <v>2016</v>
      </c>
      <c r="D14" s="53" t="s">
        <v>347</v>
      </c>
      <c r="E14" s="53" t="s">
        <v>415</v>
      </c>
      <c r="F14" s="11"/>
      <c r="G14" s="11"/>
      <c r="H14" s="11"/>
      <c r="I14" s="11">
        <v>96</v>
      </c>
      <c r="J14" s="11"/>
      <c r="K14" s="10">
        <f>I14</f>
        <v>96</v>
      </c>
    </row>
    <row r="15" spans="1:11" s="8" customFormat="1">
      <c r="A15" s="1"/>
      <c r="B15" s="54"/>
      <c r="C15" s="140"/>
      <c r="D15" s="54"/>
      <c r="E15" s="164"/>
    </row>
    <row r="16" spans="1:11" s="8" customFormat="1" ht="23.25">
      <c r="A16" s="189" t="s">
        <v>52</v>
      </c>
      <c r="B16" s="189"/>
      <c r="C16" s="189"/>
      <c r="D16" s="189"/>
      <c r="E16" s="189"/>
      <c r="F16" s="189"/>
      <c r="G16" s="189"/>
      <c r="H16" s="189"/>
      <c r="I16" s="189"/>
      <c r="J16" s="189"/>
      <c r="K16" s="189"/>
    </row>
    <row r="17" spans="1:11" s="8" customFormat="1" ht="63.75">
      <c r="A17" s="5" t="s">
        <v>1</v>
      </c>
      <c r="B17" s="1"/>
      <c r="C17" s="94"/>
      <c r="D17" s="1"/>
      <c r="E17" s="1"/>
      <c r="F17" s="2" t="s">
        <v>159</v>
      </c>
      <c r="G17" s="2" t="s">
        <v>249</v>
      </c>
      <c r="H17" s="2" t="s">
        <v>328</v>
      </c>
      <c r="I17" s="4" t="s">
        <v>416</v>
      </c>
      <c r="J17" s="4"/>
      <c r="K17" s="7" t="s">
        <v>565</v>
      </c>
    </row>
    <row r="18" spans="1:11" s="8" customFormat="1" ht="15.75">
      <c r="A18" s="6">
        <v>1</v>
      </c>
      <c r="B18" s="63" t="s">
        <v>336</v>
      </c>
      <c r="C18" s="141">
        <v>2012</v>
      </c>
      <c r="D18" s="64" t="s">
        <v>334</v>
      </c>
      <c r="E18" s="64" t="s">
        <v>335</v>
      </c>
      <c r="F18" s="11"/>
      <c r="G18" s="11"/>
      <c r="H18" s="11">
        <v>106</v>
      </c>
      <c r="I18" s="11"/>
      <c r="J18" s="11"/>
      <c r="K18" s="7">
        <f>H18</f>
        <v>106</v>
      </c>
    </row>
    <row r="19" spans="1:11" s="8" customFormat="1" ht="15.75">
      <c r="A19" s="5">
        <v>1</v>
      </c>
      <c r="B19" s="1" t="s">
        <v>425</v>
      </c>
      <c r="C19" s="94">
        <v>2011</v>
      </c>
      <c r="D19" s="1" t="s">
        <v>566</v>
      </c>
      <c r="E19" s="1" t="s">
        <v>567</v>
      </c>
      <c r="F19" s="2"/>
      <c r="G19" s="2"/>
      <c r="H19" s="11"/>
      <c r="I19" s="11">
        <f>106</f>
        <v>106</v>
      </c>
      <c r="J19" s="4"/>
      <c r="K19" s="7">
        <f>I19</f>
        <v>106</v>
      </c>
    </row>
    <row r="20" spans="1:11" s="8" customFormat="1" ht="15.75">
      <c r="A20" s="5">
        <v>3</v>
      </c>
      <c r="B20" s="1" t="s">
        <v>337</v>
      </c>
      <c r="C20" s="94">
        <v>2012</v>
      </c>
      <c r="D20" s="1" t="s">
        <v>334</v>
      </c>
      <c r="E20" s="1" t="s">
        <v>335</v>
      </c>
      <c r="F20" s="2"/>
      <c r="G20" s="2"/>
      <c r="H20" s="11">
        <v>102</v>
      </c>
      <c r="I20" s="11"/>
      <c r="J20" s="4"/>
      <c r="K20" s="7">
        <f>H20</f>
        <v>102</v>
      </c>
    </row>
    <row r="21" spans="1:11" s="8" customFormat="1" ht="15.75">
      <c r="A21" s="5">
        <v>3</v>
      </c>
      <c r="B21" s="1" t="s">
        <v>426</v>
      </c>
      <c r="C21" s="94">
        <v>2011</v>
      </c>
      <c r="D21" s="1" t="s">
        <v>410</v>
      </c>
      <c r="E21" s="1" t="s">
        <v>411</v>
      </c>
      <c r="F21" s="2"/>
      <c r="G21" s="2"/>
      <c r="H21" s="11"/>
      <c r="I21" s="11">
        <f>102</f>
        <v>102</v>
      </c>
      <c r="J21" s="4"/>
      <c r="K21" s="7">
        <f>I21</f>
        <v>102</v>
      </c>
    </row>
    <row r="22" spans="1:11" s="8" customFormat="1" ht="15.75">
      <c r="A22" s="5">
        <v>5</v>
      </c>
      <c r="B22" s="1" t="s">
        <v>338</v>
      </c>
      <c r="C22" s="94">
        <v>2011</v>
      </c>
      <c r="D22" s="1" t="s">
        <v>334</v>
      </c>
      <c r="E22" s="1" t="s">
        <v>335</v>
      </c>
      <c r="F22" s="2"/>
      <c r="G22" s="2"/>
      <c r="H22" s="11">
        <v>98</v>
      </c>
      <c r="I22" s="11"/>
      <c r="J22" s="4"/>
      <c r="K22" s="7">
        <f>H22</f>
        <v>98</v>
      </c>
    </row>
    <row r="23" spans="1:11" s="8" customFormat="1" ht="15.75">
      <c r="A23" s="5">
        <v>5</v>
      </c>
      <c r="B23" s="1" t="s">
        <v>427</v>
      </c>
      <c r="C23" s="94">
        <v>2010</v>
      </c>
      <c r="D23" s="1" t="s">
        <v>329</v>
      </c>
      <c r="E23" s="1" t="s">
        <v>199</v>
      </c>
      <c r="F23" s="2"/>
      <c r="G23" s="2"/>
      <c r="H23" s="11"/>
      <c r="I23" s="11">
        <f>98</f>
        <v>98</v>
      </c>
      <c r="J23" s="4"/>
      <c r="K23" s="7">
        <f>I23</f>
        <v>98</v>
      </c>
    </row>
    <row r="24" spans="1:11" s="8" customFormat="1" ht="15.75">
      <c r="A24" s="57"/>
      <c r="B24" s="72"/>
      <c r="C24" s="142"/>
      <c r="D24" s="73"/>
      <c r="E24" s="73"/>
      <c r="F24" s="59"/>
      <c r="G24" s="59"/>
      <c r="H24" s="59"/>
      <c r="I24" s="56"/>
      <c r="J24" s="59"/>
      <c r="K24" s="60"/>
    </row>
    <row r="25" spans="1:11" s="8" customFormat="1" ht="23.25">
      <c r="A25" s="189" t="s">
        <v>53</v>
      </c>
      <c r="B25" s="189"/>
      <c r="C25" s="189"/>
      <c r="D25" s="189"/>
      <c r="E25" s="189"/>
      <c r="F25" s="189"/>
      <c r="G25" s="189"/>
      <c r="H25" s="189"/>
      <c r="I25" s="189"/>
      <c r="J25" s="189"/>
      <c r="K25" s="189"/>
    </row>
    <row r="26" spans="1:11" s="8" customFormat="1" ht="63.75">
      <c r="A26" s="5" t="s">
        <v>1</v>
      </c>
      <c r="B26" s="1"/>
      <c r="C26" s="94"/>
      <c r="D26" s="1"/>
      <c r="E26" s="1"/>
      <c r="F26" s="2" t="s">
        <v>159</v>
      </c>
      <c r="G26" s="2" t="s">
        <v>249</v>
      </c>
      <c r="H26" s="2" t="s">
        <v>328</v>
      </c>
      <c r="I26" s="4" t="s">
        <v>416</v>
      </c>
      <c r="J26" s="4"/>
      <c r="K26" s="7" t="s">
        <v>565</v>
      </c>
    </row>
    <row r="27" spans="1:11" s="8" customFormat="1" ht="15.75">
      <c r="A27" s="6">
        <v>1</v>
      </c>
      <c r="B27" s="24" t="s">
        <v>339</v>
      </c>
      <c r="C27" s="115">
        <v>2010</v>
      </c>
      <c r="D27" s="24" t="s">
        <v>334</v>
      </c>
      <c r="E27" s="115" t="s">
        <v>335</v>
      </c>
      <c r="F27" s="11"/>
      <c r="G27" s="11"/>
      <c r="H27" s="11">
        <v>106</v>
      </c>
      <c r="I27" s="11"/>
      <c r="J27" s="11"/>
      <c r="K27" s="10">
        <f>H27</f>
        <v>106</v>
      </c>
    </row>
    <row r="28" spans="1:11" s="8" customFormat="1" ht="15.75">
      <c r="A28" s="6">
        <v>2</v>
      </c>
      <c r="B28" s="24" t="s">
        <v>340</v>
      </c>
      <c r="C28" s="115">
        <v>2009</v>
      </c>
      <c r="D28" s="24" t="s">
        <v>225</v>
      </c>
      <c r="E28" s="115" t="s">
        <v>226</v>
      </c>
      <c r="F28" s="11"/>
      <c r="G28" s="11"/>
      <c r="H28" s="11">
        <v>102</v>
      </c>
      <c r="I28" s="11"/>
      <c r="J28" s="11"/>
      <c r="K28" s="10">
        <f t="shared" ref="K28:K29" si="0">H28</f>
        <v>102</v>
      </c>
    </row>
    <row r="29" spans="1:11" s="8" customFormat="1" ht="15.75">
      <c r="A29" s="6">
        <v>3</v>
      </c>
      <c r="B29" s="24" t="s">
        <v>341</v>
      </c>
      <c r="C29" s="115">
        <v>2010</v>
      </c>
      <c r="D29" s="24" t="s">
        <v>334</v>
      </c>
      <c r="E29" s="115" t="s">
        <v>335</v>
      </c>
      <c r="F29" s="11"/>
      <c r="G29" s="11"/>
      <c r="H29" s="11">
        <v>98</v>
      </c>
      <c r="I29" s="11"/>
      <c r="J29" s="11"/>
      <c r="K29" s="10">
        <f t="shared" si="0"/>
        <v>98</v>
      </c>
    </row>
    <row r="30" spans="1:11" s="8" customFormat="1" ht="15.75">
      <c r="A30" s="61"/>
      <c r="B30" s="58"/>
      <c r="C30" s="139"/>
      <c r="D30" s="54"/>
      <c r="E30" s="54"/>
      <c r="F30" s="59"/>
      <c r="G30" s="59"/>
      <c r="H30" s="59"/>
      <c r="I30" s="56"/>
      <c r="J30" s="59"/>
      <c r="K30" s="62"/>
    </row>
    <row r="31" spans="1:11" s="8" customFormat="1" ht="23.25">
      <c r="A31" s="189" t="s">
        <v>57</v>
      </c>
      <c r="B31" s="189"/>
      <c r="C31" s="189"/>
      <c r="D31" s="189"/>
      <c r="E31" s="189"/>
      <c r="F31" s="189"/>
      <c r="G31" s="189"/>
      <c r="H31" s="189"/>
      <c r="I31" s="189"/>
      <c r="J31" s="189"/>
      <c r="K31" s="189"/>
    </row>
    <row r="32" spans="1:11" s="8" customFormat="1" ht="63.75">
      <c r="A32" s="5" t="s">
        <v>1</v>
      </c>
      <c r="B32" s="1"/>
      <c r="C32" s="94"/>
      <c r="D32" s="1"/>
      <c r="E32" s="1"/>
      <c r="F32" s="2" t="s">
        <v>159</v>
      </c>
      <c r="G32" s="2" t="s">
        <v>249</v>
      </c>
      <c r="H32" s="2" t="s">
        <v>328</v>
      </c>
      <c r="I32" s="4" t="s">
        <v>416</v>
      </c>
      <c r="J32" s="4"/>
      <c r="K32" s="7" t="s">
        <v>565</v>
      </c>
    </row>
    <row r="33" spans="1:11" s="8" customFormat="1" ht="15.75">
      <c r="A33" s="6">
        <v>1</v>
      </c>
      <c r="B33" s="150" t="s">
        <v>232</v>
      </c>
      <c r="C33" s="141">
        <v>2008</v>
      </c>
      <c r="D33" s="129" t="s">
        <v>330</v>
      </c>
      <c r="E33" s="129" t="s">
        <v>199</v>
      </c>
      <c r="F33" s="11"/>
      <c r="G33" s="11"/>
      <c r="H33" s="11">
        <v>95</v>
      </c>
      <c r="I33" s="11">
        <f>101</f>
        <v>101</v>
      </c>
      <c r="J33" s="11"/>
      <c r="K33" s="10">
        <f>H33+I33</f>
        <v>196</v>
      </c>
    </row>
    <row r="34" spans="1:11" s="8" customFormat="1" ht="15.75">
      <c r="A34" s="6">
        <v>2</v>
      </c>
      <c r="B34" s="150" t="s">
        <v>342</v>
      </c>
      <c r="C34" s="141">
        <v>2007</v>
      </c>
      <c r="D34" s="129" t="s">
        <v>334</v>
      </c>
      <c r="E34" s="129" t="s">
        <v>335</v>
      </c>
      <c r="F34" s="11"/>
      <c r="G34" s="11"/>
      <c r="H34" s="11">
        <v>115</v>
      </c>
      <c r="I34" s="11"/>
      <c r="J34" s="11"/>
      <c r="K34" s="10">
        <f>H34</f>
        <v>115</v>
      </c>
    </row>
    <row r="35" spans="1:11" s="8" customFormat="1" ht="15.75">
      <c r="A35" s="6">
        <v>3</v>
      </c>
      <c r="B35" s="150" t="s">
        <v>343</v>
      </c>
      <c r="C35" s="141">
        <v>2007</v>
      </c>
      <c r="D35" s="129" t="s">
        <v>334</v>
      </c>
      <c r="E35" s="129" t="s">
        <v>335</v>
      </c>
      <c r="F35" s="11"/>
      <c r="G35" s="11"/>
      <c r="H35" s="11">
        <v>111</v>
      </c>
      <c r="I35" s="11"/>
      <c r="J35" s="11"/>
      <c r="K35" s="10">
        <f>H35</f>
        <v>111</v>
      </c>
    </row>
    <row r="36" spans="1:11" s="8" customFormat="1" ht="15.75">
      <c r="A36" s="6">
        <v>4</v>
      </c>
      <c r="B36" s="150" t="s">
        <v>418</v>
      </c>
      <c r="C36" s="141">
        <v>2008</v>
      </c>
      <c r="D36" s="129" t="s">
        <v>410</v>
      </c>
      <c r="E36" s="129" t="s">
        <v>411</v>
      </c>
      <c r="F36" s="11"/>
      <c r="G36" s="11"/>
      <c r="H36" s="11"/>
      <c r="I36" s="11">
        <f>109</f>
        <v>109</v>
      </c>
      <c r="J36" s="11"/>
      <c r="K36" s="10">
        <f>I36</f>
        <v>109</v>
      </c>
    </row>
    <row r="37" spans="1:11" s="8" customFormat="1" ht="15.75">
      <c r="A37" s="6">
        <v>5</v>
      </c>
      <c r="B37" s="150" t="s">
        <v>344</v>
      </c>
      <c r="C37" s="141">
        <v>2008</v>
      </c>
      <c r="D37" s="129" t="s">
        <v>334</v>
      </c>
      <c r="E37" s="129" t="s">
        <v>335</v>
      </c>
      <c r="F37" s="11"/>
      <c r="G37" s="11"/>
      <c r="H37" s="11">
        <v>107</v>
      </c>
      <c r="I37" s="11"/>
      <c r="J37" s="11"/>
      <c r="K37" s="10">
        <f>H37</f>
        <v>107</v>
      </c>
    </row>
    <row r="38" spans="1:11" s="8" customFormat="1" ht="15.75">
      <c r="A38" s="6">
        <v>6</v>
      </c>
      <c r="B38" s="150" t="s">
        <v>419</v>
      </c>
      <c r="C38" s="141">
        <v>2003</v>
      </c>
      <c r="D38" s="129" t="s">
        <v>420</v>
      </c>
      <c r="E38" s="129" t="s">
        <v>421</v>
      </c>
      <c r="F38" s="11"/>
      <c r="G38" s="11"/>
      <c r="H38" s="11"/>
      <c r="I38" s="11">
        <f>105</f>
        <v>105</v>
      </c>
      <c r="J38" s="11"/>
      <c r="K38" s="10">
        <f>I38</f>
        <v>105</v>
      </c>
    </row>
    <row r="39" spans="1:11" s="8" customFormat="1" ht="15.75">
      <c r="A39" s="6">
        <v>7</v>
      </c>
      <c r="B39" s="150" t="s">
        <v>345</v>
      </c>
      <c r="C39" s="141">
        <v>2007</v>
      </c>
      <c r="D39" s="129" t="s">
        <v>334</v>
      </c>
      <c r="E39" s="129" t="s">
        <v>335</v>
      </c>
      <c r="F39" s="11"/>
      <c r="G39" s="11"/>
      <c r="H39" s="11">
        <v>103</v>
      </c>
      <c r="I39" s="11"/>
      <c r="J39" s="11"/>
      <c r="K39" s="10">
        <f>H39</f>
        <v>103</v>
      </c>
    </row>
    <row r="40" spans="1:11" s="8" customFormat="1" ht="15.75">
      <c r="A40" s="6">
        <v>8</v>
      </c>
      <c r="B40" s="150" t="s">
        <v>235</v>
      </c>
      <c r="C40" s="141">
        <v>2006</v>
      </c>
      <c r="D40" s="129" t="s">
        <v>330</v>
      </c>
      <c r="E40" s="129" t="s">
        <v>199</v>
      </c>
      <c r="F40" s="11"/>
      <c r="G40" s="11"/>
      <c r="H40" s="11">
        <v>99</v>
      </c>
      <c r="I40" s="11"/>
      <c r="J40" s="11"/>
      <c r="K40" s="10">
        <f>H40</f>
        <v>99</v>
      </c>
    </row>
    <row r="41" spans="1:11" s="8" customFormat="1" ht="15.75">
      <c r="A41" s="6">
        <v>9</v>
      </c>
      <c r="B41" s="150" t="s">
        <v>422</v>
      </c>
      <c r="C41" s="141">
        <v>2006</v>
      </c>
      <c r="D41" s="129" t="s">
        <v>423</v>
      </c>
      <c r="E41" s="129" t="s">
        <v>424</v>
      </c>
      <c r="F41" s="11"/>
      <c r="G41" s="11"/>
      <c r="H41" s="11"/>
      <c r="I41" s="11">
        <f>97</f>
        <v>97</v>
      </c>
      <c r="J41" s="11"/>
      <c r="K41" s="10">
        <f>I41</f>
        <v>97</v>
      </c>
    </row>
    <row r="42" spans="1:11" s="8" customFormat="1" ht="15.75">
      <c r="A42" s="173"/>
      <c r="B42" s="174"/>
      <c r="C42" s="175"/>
      <c r="D42" s="176"/>
      <c r="E42" s="176"/>
      <c r="F42" s="177"/>
      <c r="G42" s="177"/>
      <c r="H42" s="177"/>
      <c r="I42" s="177"/>
      <c r="J42" s="177"/>
      <c r="K42" s="178"/>
    </row>
    <row r="43" spans="1:11" s="8" customFormat="1" ht="23.25">
      <c r="A43" s="190" t="s">
        <v>62</v>
      </c>
      <c r="B43" s="190"/>
      <c r="C43" s="190"/>
      <c r="D43" s="190"/>
      <c r="E43" s="190"/>
      <c r="F43" s="190"/>
      <c r="G43" s="190"/>
      <c r="H43" s="190"/>
      <c r="I43" s="190"/>
      <c r="J43" s="190"/>
      <c r="K43" s="190"/>
    </row>
    <row r="44" spans="1:11" s="8" customFormat="1" ht="63.75">
      <c r="A44" s="5" t="s">
        <v>1</v>
      </c>
      <c r="B44" s="1"/>
      <c r="C44" s="94"/>
      <c r="D44" s="1"/>
      <c r="E44" s="1"/>
      <c r="F44" s="2" t="s">
        <v>159</v>
      </c>
      <c r="G44" s="2" t="s">
        <v>249</v>
      </c>
      <c r="H44" s="2" t="s">
        <v>328</v>
      </c>
      <c r="I44" s="4" t="s">
        <v>416</v>
      </c>
      <c r="J44" s="4"/>
      <c r="K44" s="7" t="s">
        <v>565</v>
      </c>
    </row>
    <row r="45" spans="1:11" s="8" customFormat="1" ht="15.75">
      <c r="A45" s="6">
        <v>1</v>
      </c>
      <c r="B45" s="66" t="s">
        <v>428</v>
      </c>
      <c r="C45" s="100">
        <v>2014</v>
      </c>
      <c r="D45" s="37" t="s">
        <v>347</v>
      </c>
      <c r="E45" s="37" t="s">
        <v>429</v>
      </c>
      <c r="F45" s="11"/>
      <c r="G45" s="11"/>
      <c r="H45" s="11"/>
      <c r="I45" s="11">
        <v>100</v>
      </c>
      <c r="J45" s="1"/>
      <c r="K45" s="10">
        <f>I45</f>
        <v>100</v>
      </c>
    </row>
    <row r="46" spans="1:11" s="8" customFormat="1" ht="15.75">
      <c r="A46" s="6"/>
      <c r="B46" s="66"/>
      <c r="C46" s="100"/>
      <c r="D46" s="37"/>
      <c r="E46" s="37"/>
      <c r="F46" s="11"/>
      <c r="G46" s="11"/>
      <c r="H46" s="11"/>
      <c r="I46" s="1"/>
      <c r="J46" s="1"/>
      <c r="K46" s="10">
        <f>H46</f>
        <v>0</v>
      </c>
    </row>
    <row r="47" spans="1:11" s="8" customFormat="1" ht="15.75">
      <c r="A47" s="6"/>
      <c r="B47" s="70"/>
      <c r="C47" s="143"/>
      <c r="D47" s="71"/>
      <c r="E47" s="71"/>
      <c r="F47" s="11"/>
      <c r="G47" s="11"/>
      <c r="H47" s="11"/>
      <c r="I47" s="1"/>
      <c r="J47" s="1"/>
      <c r="K47" s="10"/>
    </row>
    <row r="48" spans="1:11" s="8" customFormat="1" ht="15.75">
      <c r="A48" s="61"/>
      <c r="B48" s="58"/>
      <c r="C48" s="139"/>
      <c r="D48" s="54"/>
      <c r="E48" s="54"/>
      <c r="F48" s="59"/>
      <c r="G48" s="59"/>
      <c r="H48" s="59"/>
      <c r="I48" s="56"/>
      <c r="J48" s="59"/>
      <c r="K48" s="62"/>
    </row>
    <row r="49" spans="1:11" s="8" customFormat="1" ht="23.25">
      <c r="A49" s="190" t="s">
        <v>55</v>
      </c>
      <c r="B49" s="190"/>
      <c r="C49" s="190"/>
      <c r="D49" s="190"/>
      <c r="E49" s="190"/>
      <c r="F49" s="190"/>
      <c r="G49" s="190"/>
      <c r="H49" s="190"/>
      <c r="I49" s="190"/>
      <c r="J49" s="190"/>
      <c r="K49" s="190"/>
    </row>
    <row r="50" spans="1:11" s="8" customFormat="1" ht="63.75">
      <c r="A50" s="5" t="s">
        <v>1</v>
      </c>
      <c r="B50" s="1"/>
      <c r="C50" s="94"/>
      <c r="D50" s="1"/>
      <c r="E50" s="1"/>
      <c r="F50" s="2" t="s">
        <v>159</v>
      </c>
      <c r="G50" s="2" t="s">
        <v>249</v>
      </c>
      <c r="H50" s="2" t="s">
        <v>328</v>
      </c>
      <c r="I50" s="4" t="s">
        <v>416</v>
      </c>
      <c r="J50" s="4"/>
      <c r="K50" s="7" t="s">
        <v>565</v>
      </c>
    </row>
    <row r="51" spans="1:11" s="8" customFormat="1" ht="15.75">
      <c r="A51" s="6">
        <v>1</v>
      </c>
      <c r="B51" s="66" t="s">
        <v>227</v>
      </c>
      <c r="C51" s="100" t="s">
        <v>139</v>
      </c>
      <c r="D51" s="37" t="s">
        <v>157</v>
      </c>
      <c r="E51" s="37" t="s">
        <v>191</v>
      </c>
      <c r="F51" s="11">
        <f>100</f>
        <v>100</v>
      </c>
      <c r="G51" s="11"/>
      <c r="H51" s="11"/>
      <c r="I51" s="1"/>
      <c r="J51" s="1"/>
      <c r="K51" s="10">
        <f>F51</f>
        <v>100</v>
      </c>
    </row>
    <row r="52" spans="1:11" s="8" customFormat="1" ht="15.75">
      <c r="A52" s="6"/>
      <c r="B52" s="66"/>
      <c r="C52" s="100"/>
      <c r="D52" s="37"/>
      <c r="E52" s="37"/>
      <c r="F52" s="11"/>
      <c r="G52" s="11"/>
      <c r="H52" s="11"/>
      <c r="I52" s="1"/>
      <c r="J52" s="1"/>
      <c r="K52" s="10"/>
    </row>
    <row r="53" spans="1:11" s="8" customFormat="1" ht="15.75">
      <c r="A53" s="61"/>
      <c r="B53" s="58"/>
      <c r="C53" s="139"/>
      <c r="D53" s="54"/>
      <c r="E53" s="54"/>
      <c r="F53" s="59"/>
      <c r="G53" s="59"/>
      <c r="H53" s="59"/>
      <c r="I53" s="56"/>
      <c r="J53" s="59"/>
      <c r="K53" s="62"/>
    </row>
    <row r="54" spans="1:11" s="8" customFormat="1" ht="23.25">
      <c r="A54" s="190" t="s">
        <v>54</v>
      </c>
      <c r="B54" s="190"/>
      <c r="C54" s="190"/>
      <c r="D54" s="190"/>
      <c r="E54" s="190"/>
      <c r="F54" s="190"/>
      <c r="G54" s="190"/>
      <c r="H54" s="190"/>
      <c r="I54" s="190"/>
      <c r="J54" s="190"/>
      <c r="K54" s="190"/>
    </row>
    <row r="55" spans="1:11" s="8" customFormat="1" ht="63.75">
      <c r="A55" s="5" t="s">
        <v>1</v>
      </c>
      <c r="B55" s="1"/>
      <c r="C55" s="94"/>
      <c r="D55" s="1"/>
      <c r="E55" s="1"/>
      <c r="F55" s="2" t="s">
        <v>159</v>
      </c>
      <c r="G55" s="2" t="s">
        <v>249</v>
      </c>
      <c r="H55" s="2" t="s">
        <v>328</v>
      </c>
      <c r="I55" s="4" t="s">
        <v>416</v>
      </c>
      <c r="J55" s="4"/>
      <c r="K55" s="7" t="s">
        <v>565</v>
      </c>
    </row>
    <row r="56" spans="1:11" s="8" customFormat="1" ht="15.75">
      <c r="A56" s="6">
        <v>1</v>
      </c>
      <c r="B56" s="90" t="s">
        <v>346</v>
      </c>
      <c r="C56" s="93">
        <v>2010</v>
      </c>
      <c r="D56" s="90" t="s">
        <v>347</v>
      </c>
      <c r="E56" s="90" t="s">
        <v>348</v>
      </c>
      <c r="F56" s="11"/>
      <c r="G56" s="11"/>
      <c r="H56" s="11">
        <f>100</f>
        <v>100</v>
      </c>
      <c r="I56" s="11">
        <f>100</f>
        <v>100</v>
      </c>
      <c r="J56" s="11"/>
      <c r="K56" s="10">
        <f>H56+I56+J56</f>
        <v>200</v>
      </c>
    </row>
    <row r="57" spans="1:11" s="8" customFormat="1" ht="15.75">
      <c r="A57" s="6"/>
      <c r="B57" s="90"/>
      <c r="C57" s="93"/>
      <c r="D57" s="90"/>
      <c r="E57" s="90"/>
      <c r="F57" s="11"/>
      <c r="G57" s="11"/>
      <c r="H57" s="11"/>
      <c r="I57" s="11"/>
      <c r="J57" s="1"/>
      <c r="K57" s="10">
        <f>I57</f>
        <v>0</v>
      </c>
    </row>
    <row r="58" spans="1:11" s="8" customFormat="1" ht="15.75">
      <c r="A58" s="61"/>
      <c r="B58" s="77"/>
      <c r="C58" s="144"/>
      <c r="D58" s="78"/>
      <c r="E58" s="73"/>
      <c r="F58" s="59"/>
      <c r="G58" s="59"/>
      <c r="H58" s="59"/>
      <c r="I58" s="56"/>
      <c r="J58" s="59"/>
      <c r="K58" s="62"/>
    </row>
    <row r="59" spans="1:11" s="8" customFormat="1" ht="23.25">
      <c r="A59" s="190" t="s">
        <v>35</v>
      </c>
      <c r="B59" s="190"/>
      <c r="C59" s="190"/>
      <c r="D59" s="190"/>
      <c r="E59" s="190"/>
      <c r="F59" s="190"/>
      <c r="G59" s="190"/>
      <c r="H59" s="190"/>
      <c r="I59" s="190"/>
      <c r="J59" s="190"/>
      <c r="K59" s="190"/>
    </row>
    <row r="60" spans="1:11" s="8" customFormat="1" ht="63.75">
      <c r="A60" s="5" t="s">
        <v>1</v>
      </c>
      <c r="B60" s="1"/>
      <c r="C60" s="94"/>
      <c r="D60" s="1"/>
      <c r="E60" s="1"/>
      <c r="F60" s="2" t="s">
        <v>159</v>
      </c>
      <c r="G60" s="2" t="s">
        <v>249</v>
      </c>
      <c r="H60" s="2" t="s">
        <v>328</v>
      </c>
      <c r="I60" s="4" t="s">
        <v>416</v>
      </c>
      <c r="J60" s="4"/>
      <c r="K60" s="7" t="s">
        <v>565</v>
      </c>
    </row>
    <row r="61" spans="1:11" s="8" customFormat="1" ht="15.75">
      <c r="A61" s="6"/>
      <c r="B61" s="65"/>
      <c r="C61" s="145"/>
      <c r="D61" s="65"/>
      <c r="E61" s="65"/>
      <c r="F61" s="11"/>
      <c r="G61" s="11"/>
      <c r="H61" s="11"/>
      <c r="I61" s="11"/>
      <c r="J61" s="1"/>
      <c r="K61" s="10">
        <f>I61</f>
        <v>0</v>
      </c>
    </row>
    <row r="62" spans="1:11" s="8" customFormat="1" ht="15.75">
      <c r="A62" s="6"/>
      <c r="B62" s="65"/>
      <c r="C62" s="145"/>
      <c r="D62" s="65"/>
      <c r="E62" s="65"/>
      <c r="F62" s="11"/>
      <c r="G62" s="11"/>
      <c r="H62" s="11"/>
      <c r="I62" s="11"/>
      <c r="J62" s="1"/>
      <c r="K62" s="10">
        <f>H62</f>
        <v>0</v>
      </c>
    </row>
    <row r="63" spans="1:11" s="8" customFormat="1" ht="15.75">
      <c r="A63" s="6"/>
      <c r="B63" s="65"/>
      <c r="C63" s="145"/>
      <c r="D63" s="65"/>
      <c r="E63" s="65"/>
      <c r="F63" s="11"/>
      <c r="G63" s="11"/>
      <c r="H63" s="11"/>
      <c r="I63" s="11"/>
      <c r="J63" s="1"/>
      <c r="K63" s="10">
        <f>I63</f>
        <v>0</v>
      </c>
    </row>
    <row r="64" spans="1:11" s="8" customFormat="1">
      <c r="C64" s="99"/>
    </row>
    <row r="65" spans="1:19" ht="23.25">
      <c r="A65" s="189" t="s">
        <v>9</v>
      </c>
      <c r="B65" s="189"/>
      <c r="C65" s="189"/>
      <c r="D65" s="189"/>
      <c r="E65" s="189"/>
      <c r="F65" s="189"/>
      <c r="G65" s="189"/>
      <c r="H65" s="189"/>
      <c r="I65" s="189"/>
      <c r="J65" s="189"/>
      <c r="K65" s="189"/>
    </row>
    <row r="66" spans="1:19" ht="63.75">
      <c r="A66" s="5" t="s">
        <v>1</v>
      </c>
      <c r="B66" s="1"/>
      <c r="C66" s="94"/>
      <c r="D66" s="1"/>
      <c r="E66" s="1"/>
      <c r="F66" s="2" t="s">
        <v>159</v>
      </c>
      <c r="G66" s="2" t="s">
        <v>249</v>
      </c>
      <c r="H66" s="2" t="s">
        <v>328</v>
      </c>
      <c r="I66" s="4" t="s">
        <v>416</v>
      </c>
      <c r="J66" s="4"/>
      <c r="K66" s="7" t="s">
        <v>565</v>
      </c>
      <c r="Q66" s="8"/>
      <c r="R66" s="8"/>
      <c r="S66" s="8"/>
    </row>
    <row r="67" spans="1:19" ht="15.75">
      <c r="A67" s="6">
        <v>1</v>
      </c>
      <c r="B67" s="18" t="s">
        <v>351</v>
      </c>
      <c r="C67" s="146"/>
      <c r="D67" s="19" t="s">
        <v>334</v>
      </c>
      <c r="E67" s="19" t="s">
        <v>335</v>
      </c>
      <c r="F67" s="11"/>
      <c r="G67" s="11"/>
      <c r="H67" s="11">
        <f>103</f>
        <v>103</v>
      </c>
      <c r="I67" s="1"/>
      <c r="J67" s="11"/>
      <c r="K67" s="10">
        <f>H67</f>
        <v>103</v>
      </c>
    </row>
    <row r="68" spans="1:19" s="8" customFormat="1" ht="15.75">
      <c r="A68" s="6">
        <v>2</v>
      </c>
      <c r="B68" s="18" t="s">
        <v>329</v>
      </c>
      <c r="C68" s="146"/>
      <c r="D68" s="19" t="s">
        <v>330</v>
      </c>
      <c r="E68" s="19" t="s">
        <v>199</v>
      </c>
      <c r="F68" s="11"/>
      <c r="G68" s="11"/>
      <c r="H68" s="11">
        <f>99</f>
        <v>99</v>
      </c>
      <c r="I68" s="1"/>
      <c r="J68" s="11"/>
      <c r="K68" s="10">
        <f>H68</f>
        <v>99</v>
      </c>
    </row>
    <row r="70" spans="1:19" ht="23.25">
      <c r="A70" s="189" t="s">
        <v>10</v>
      </c>
      <c r="B70" s="189"/>
      <c r="C70" s="189"/>
      <c r="D70" s="189"/>
      <c r="E70" s="189"/>
      <c r="F70" s="189"/>
      <c r="G70" s="189"/>
      <c r="H70" s="189"/>
      <c r="I70" s="189"/>
      <c r="J70" s="189"/>
      <c r="K70" s="189"/>
    </row>
    <row r="71" spans="1:19" ht="63.75">
      <c r="A71" s="5" t="s">
        <v>1</v>
      </c>
      <c r="B71" s="1"/>
      <c r="C71" s="94"/>
      <c r="D71" s="1"/>
      <c r="E71" s="1"/>
      <c r="F71" s="2" t="s">
        <v>159</v>
      </c>
      <c r="G71" s="2" t="s">
        <v>249</v>
      </c>
      <c r="H71" s="2" t="s">
        <v>328</v>
      </c>
      <c r="I71" s="4" t="s">
        <v>416</v>
      </c>
      <c r="J71" s="4"/>
      <c r="K71" s="7" t="s">
        <v>565</v>
      </c>
    </row>
    <row r="72" spans="1:19" s="8" customFormat="1" ht="15.75">
      <c r="A72" s="5">
        <v>1</v>
      </c>
      <c r="B72" s="1" t="s">
        <v>229</v>
      </c>
      <c r="C72" s="94"/>
      <c r="D72" s="1" t="s">
        <v>157</v>
      </c>
      <c r="E72" s="1" t="s">
        <v>191</v>
      </c>
      <c r="F72" s="11">
        <f>100</f>
        <v>100</v>
      </c>
      <c r="G72" s="2"/>
      <c r="H72" s="11"/>
      <c r="I72" s="4"/>
      <c r="J72" s="4"/>
      <c r="K72" s="7">
        <f>100</f>
        <v>100</v>
      </c>
    </row>
    <row r="73" spans="1:19" s="8" customFormat="1" ht="15.75">
      <c r="A73" s="5"/>
      <c r="B73" s="1"/>
      <c r="C73" s="94"/>
      <c r="D73" s="1"/>
      <c r="E73" s="1"/>
      <c r="F73" s="2"/>
      <c r="G73" s="2"/>
      <c r="H73" s="11"/>
      <c r="I73" s="4"/>
      <c r="J73" s="4"/>
      <c r="K73" s="7">
        <f t="shared" ref="K73" si="1">H73</f>
        <v>0</v>
      </c>
    </row>
    <row r="74" spans="1:19" ht="15.75">
      <c r="A74" s="6"/>
      <c r="B74" s="51"/>
      <c r="C74" s="147"/>
      <c r="D74" s="51"/>
      <c r="E74" s="51"/>
      <c r="F74" s="11"/>
      <c r="G74" s="11"/>
      <c r="H74" s="11"/>
      <c r="I74" s="1"/>
      <c r="J74" s="11"/>
      <c r="K74" s="10"/>
    </row>
    <row r="76" spans="1:19" ht="23.25">
      <c r="A76" s="189" t="s">
        <v>11</v>
      </c>
      <c r="B76" s="189"/>
      <c r="C76" s="189"/>
      <c r="D76" s="189"/>
      <c r="E76" s="189"/>
      <c r="F76" s="189"/>
      <c r="G76" s="189"/>
      <c r="H76" s="189"/>
      <c r="I76" s="189"/>
      <c r="J76" s="189"/>
      <c r="K76" s="189"/>
    </row>
    <row r="77" spans="1:19" ht="63.75">
      <c r="A77" s="5" t="s">
        <v>1</v>
      </c>
      <c r="B77" s="1"/>
      <c r="C77" s="94"/>
      <c r="D77" s="1"/>
      <c r="E77" s="1"/>
      <c r="F77" s="2" t="s">
        <v>159</v>
      </c>
      <c r="G77" s="2" t="s">
        <v>249</v>
      </c>
      <c r="H77" s="2" t="s">
        <v>328</v>
      </c>
      <c r="I77" s="4" t="s">
        <v>416</v>
      </c>
      <c r="J77" s="4"/>
      <c r="K77" s="7" t="s">
        <v>565</v>
      </c>
    </row>
    <row r="78" spans="1:19" s="8" customFormat="1" ht="15.75">
      <c r="A78" s="6"/>
      <c r="B78" s="80"/>
      <c r="C78" s="130"/>
      <c r="D78" s="80"/>
      <c r="E78" s="80"/>
      <c r="F78" s="11">
        <f>100</f>
        <v>100</v>
      </c>
      <c r="G78" s="11"/>
      <c r="H78" s="11"/>
      <c r="I78" s="94"/>
      <c r="J78" s="11"/>
      <c r="K78" s="10">
        <f>F78</f>
        <v>100</v>
      </c>
    </row>
    <row r="80" spans="1:19" s="8" customFormat="1" ht="23.25">
      <c r="A80" s="189" t="s">
        <v>50</v>
      </c>
      <c r="B80" s="189"/>
      <c r="C80" s="189"/>
      <c r="D80" s="189"/>
      <c r="E80" s="189"/>
      <c r="F80" s="189"/>
      <c r="G80" s="189"/>
      <c r="H80" s="189"/>
      <c r="I80" s="189"/>
      <c r="J80" s="189"/>
      <c r="K80" s="189"/>
    </row>
    <row r="81" spans="1:11" s="8" customFormat="1" ht="63.75">
      <c r="A81" s="5" t="s">
        <v>1</v>
      </c>
      <c r="B81" s="1"/>
      <c r="C81" s="94"/>
      <c r="D81" s="1"/>
      <c r="E81" s="1"/>
      <c r="F81" s="2" t="s">
        <v>159</v>
      </c>
      <c r="G81" s="2" t="s">
        <v>249</v>
      </c>
      <c r="H81" s="2" t="s">
        <v>328</v>
      </c>
      <c r="I81" s="4" t="s">
        <v>416</v>
      </c>
      <c r="J81" s="4"/>
      <c r="K81" s="7" t="s">
        <v>565</v>
      </c>
    </row>
    <row r="82" spans="1:11" s="8" customFormat="1" ht="15.75">
      <c r="A82" s="6"/>
      <c r="B82" s="48"/>
      <c r="C82" s="148"/>
      <c r="D82" s="48"/>
      <c r="E82" s="48"/>
      <c r="F82" s="15"/>
      <c r="G82" s="11"/>
      <c r="H82" s="11"/>
      <c r="I82" s="1"/>
      <c r="J82" s="1"/>
      <c r="K82" s="10"/>
    </row>
    <row r="83" spans="1:11" s="8" customFormat="1">
      <c r="C83" s="99"/>
    </row>
    <row r="84" spans="1:11" ht="23.25">
      <c r="A84" s="189" t="s">
        <v>12</v>
      </c>
      <c r="B84" s="189"/>
      <c r="C84" s="189"/>
      <c r="D84" s="189"/>
      <c r="E84" s="189"/>
      <c r="F84" s="189"/>
      <c r="G84" s="189"/>
      <c r="H84" s="189"/>
      <c r="I84" s="189"/>
      <c r="J84" s="189"/>
      <c r="K84" s="189"/>
    </row>
    <row r="85" spans="1:11" ht="63.75">
      <c r="A85" s="5" t="s">
        <v>1</v>
      </c>
      <c r="B85" s="1"/>
      <c r="C85" s="94"/>
      <c r="D85" s="1"/>
      <c r="E85" s="1"/>
      <c r="F85" s="2" t="s">
        <v>159</v>
      </c>
      <c r="G85" s="2" t="s">
        <v>249</v>
      </c>
      <c r="H85" s="2" t="s">
        <v>328</v>
      </c>
      <c r="I85" s="4" t="s">
        <v>416</v>
      </c>
      <c r="J85" s="4"/>
      <c r="K85" s="7" t="s">
        <v>565</v>
      </c>
    </row>
    <row r="86" spans="1:11" ht="15.75">
      <c r="A86" s="6">
        <v>1</v>
      </c>
      <c r="B86" s="92" t="s">
        <v>433</v>
      </c>
      <c r="C86" s="149"/>
      <c r="D86" s="91" t="s">
        <v>410</v>
      </c>
      <c r="E86" s="91" t="s">
        <v>411</v>
      </c>
      <c r="F86" s="11"/>
      <c r="G86" s="11"/>
      <c r="H86" s="11"/>
      <c r="I86" s="11">
        <v>106</v>
      </c>
      <c r="J86" s="11"/>
      <c r="K86" s="10">
        <f>I86</f>
        <v>106</v>
      </c>
    </row>
    <row r="87" spans="1:11" s="8" customFormat="1" ht="15.75">
      <c r="A87" s="6">
        <v>2</v>
      </c>
      <c r="B87" s="92" t="s">
        <v>434</v>
      </c>
      <c r="C87" s="149"/>
      <c r="D87" s="91" t="s">
        <v>431</v>
      </c>
      <c r="E87" s="91" t="s">
        <v>432</v>
      </c>
      <c r="F87" s="11"/>
      <c r="G87" s="11"/>
      <c r="H87" s="11"/>
      <c r="I87" s="11">
        <v>102</v>
      </c>
      <c r="J87" s="11"/>
      <c r="K87" s="10">
        <f>I87</f>
        <v>102</v>
      </c>
    </row>
    <row r="88" spans="1:11" s="8" customFormat="1" ht="15.75">
      <c r="A88" s="6">
        <v>3</v>
      </c>
      <c r="B88" s="92" t="s">
        <v>230</v>
      </c>
      <c r="C88" s="149"/>
      <c r="D88" s="91" t="s">
        <v>157</v>
      </c>
      <c r="E88" s="91" t="s">
        <v>193</v>
      </c>
      <c r="F88" s="11">
        <f>100</f>
        <v>100</v>
      </c>
      <c r="G88" s="11"/>
      <c r="H88" s="11"/>
      <c r="I88" s="11"/>
      <c r="J88" s="11"/>
      <c r="K88" s="10">
        <f>F88</f>
        <v>100</v>
      </c>
    </row>
    <row r="89" spans="1:11" s="8" customFormat="1" ht="15.75">
      <c r="A89" s="6">
        <v>3</v>
      </c>
      <c r="B89" s="92" t="s">
        <v>349</v>
      </c>
      <c r="C89" s="149"/>
      <c r="D89" s="91" t="s">
        <v>350</v>
      </c>
      <c r="E89" s="91" t="s">
        <v>335</v>
      </c>
      <c r="F89" s="11"/>
      <c r="G89" s="11"/>
      <c r="H89" s="11">
        <f>100</f>
        <v>100</v>
      </c>
      <c r="I89" s="11"/>
      <c r="J89" s="11"/>
      <c r="K89" s="10">
        <f>H89</f>
        <v>100</v>
      </c>
    </row>
    <row r="90" spans="1:11" s="8" customFormat="1" ht="15.75">
      <c r="A90" s="6">
        <v>5</v>
      </c>
      <c r="B90" s="92" t="s">
        <v>435</v>
      </c>
      <c r="C90" s="149"/>
      <c r="D90" s="91" t="s">
        <v>431</v>
      </c>
      <c r="E90" s="91" t="s">
        <v>432</v>
      </c>
      <c r="F90" s="11"/>
      <c r="G90" s="11"/>
      <c r="H90" s="11"/>
      <c r="I90" s="11">
        <v>98</v>
      </c>
      <c r="J90" s="11"/>
      <c r="K90" s="10">
        <f>I90</f>
        <v>98</v>
      </c>
    </row>
    <row r="91" spans="1:11" s="8" customFormat="1" ht="15.75">
      <c r="A91" s="6"/>
      <c r="B91" s="92"/>
      <c r="C91" s="149"/>
      <c r="D91" s="91"/>
      <c r="E91" s="91"/>
      <c r="F91" s="11"/>
      <c r="G91" s="11"/>
      <c r="H91" s="11"/>
      <c r="I91" s="11"/>
      <c r="J91" s="11"/>
      <c r="K91" s="10"/>
    </row>
    <row r="92" spans="1:11" ht="23.25">
      <c r="A92" s="189" t="s">
        <v>13</v>
      </c>
      <c r="B92" s="189"/>
      <c r="C92" s="189"/>
      <c r="D92" s="189"/>
      <c r="E92" s="189"/>
      <c r="F92" s="189"/>
      <c r="G92" s="189"/>
      <c r="H92" s="189"/>
      <c r="I92" s="189"/>
      <c r="J92" s="189"/>
      <c r="K92" s="189"/>
    </row>
    <row r="93" spans="1:11" ht="63.75">
      <c r="A93" s="5" t="s">
        <v>1</v>
      </c>
      <c r="B93" s="1"/>
      <c r="C93" s="94"/>
      <c r="D93" s="1"/>
      <c r="E93" s="1"/>
      <c r="F93" s="2" t="s">
        <v>159</v>
      </c>
      <c r="G93" s="2" t="s">
        <v>249</v>
      </c>
      <c r="H93" s="2" t="s">
        <v>328</v>
      </c>
      <c r="I93" s="4" t="s">
        <v>416</v>
      </c>
      <c r="J93" s="4"/>
      <c r="K93" s="7" t="s">
        <v>565</v>
      </c>
    </row>
    <row r="94" spans="1:11" s="8" customFormat="1" ht="15.75">
      <c r="A94" s="5">
        <v>1</v>
      </c>
      <c r="B94" s="1" t="s">
        <v>243</v>
      </c>
      <c r="C94" s="94"/>
      <c r="D94" s="1" t="s">
        <v>246</v>
      </c>
      <c r="E94" s="24" t="s">
        <v>247</v>
      </c>
      <c r="F94" s="11"/>
      <c r="G94" s="11">
        <v>103</v>
      </c>
      <c r="H94" s="11"/>
      <c r="I94" s="11"/>
      <c r="J94" s="4"/>
      <c r="K94" s="7">
        <f>G94</f>
        <v>103</v>
      </c>
    </row>
    <row r="95" spans="1:11" s="8" customFormat="1" ht="15.75">
      <c r="A95" s="5">
        <v>2</v>
      </c>
      <c r="B95" s="1" t="s">
        <v>228</v>
      </c>
      <c r="C95" s="94"/>
      <c r="D95" s="1" t="s">
        <v>157</v>
      </c>
      <c r="E95" s="1" t="s">
        <v>191</v>
      </c>
      <c r="F95" s="11">
        <f>100</f>
        <v>100</v>
      </c>
      <c r="G95" s="2"/>
      <c r="H95" s="11"/>
      <c r="I95" s="11"/>
      <c r="J95" s="4"/>
      <c r="K95" s="7">
        <f>F95</f>
        <v>100</v>
      </c>
    </row>
    <row r="96" spans="1:11" s="8" customFormat="1" ht="15.75">
      <c r="A96" s="5">
        <v>2</v>
      </c>
      <c r="B96" s="1" t="s">
        <v>352</v>
      </c>
      <c r="C96" s="94"/>
      <c r="D96" s="1" t="s">
        <v>350</v>
      </c>
      <c r="E96" s="24" t="s">
        <v>335</v>
      </c>
      <c r="F96" s="11"/>
      <c r="G96" s="11"/>
      <c r="H96" s="11">
        <f>100</f>
        <v>100</v>
      </c>
      <c r="I96" s="11"/>
      <c r="J96" s="4"/>
      <c r="K96" s="7">
        <f>H96</f>
        <v>100</v>
      </c>
    </row>
    <row r="97" spans="1:11" s="8" customFormat="1" ht="15.75">
      <c r="A97" s="5">
        <v>2</v>
      </c>
      <c r="B97" s="1" t="s">
        <v>436</v>
      </c>
      <c r="C97" s="94"/>
      <c r="D97" s="1" t="s">
        <v>431</v>
      </c>
      <c r="E97" s="24" t="s">
        <v>432</v>
      </c>
      <c r="F97" s="11"/>
      <c r="G97" s="11"/>
      <c r="H97" s="11"/>
      <c r="I97" s="11">
        <f>100</f>
        <v>100</v>
      </c>
      <c r="J97" s="4"/>
      <c r="K97" s="7">
        <f>I97</f>
        <v>100</v>
      </c>
    </row>
    <row r="98" spans="1:11" s="8" customFormat="1" ht="15.75">
      <c r="A98" s="5">
        <v>5</v>
      </c>
      <c r="B98" s="1" t="s">
        <v>244</v>
      </c>
      <c r="C98" s="94"/>
      <c r="D98" s="1" t="s">
        <v>245</v>
      </c>
      <c r="E98" s="24" t="s">
        <v>248</v>
      </c>
      <c r="F98" s="11"/>
      <c r="G98" s="11">
        <v>99</v>
      </c>
      <c r="H98" s="11"/>
      <c r="I98" s="11"/>
      <c r="J98" s="4"/>
      <c r="K98" s="7">
        <f>G98</f>
        <v>99</v>
      </c>
    </row>
    <row r="99" spans="1:11">
      <c r="I99" s="8"/>
    </row>
    <row r="100" spans="1:11" ht="23.25">
      <c r="A100" s="189" t="s">
        <v>14</v>
      </c>
      <c r="B100" s="189"/>
      <c r="C100" s="189"/>
      <c r="D100" s="189"/>
      <c r="E100" s="189"/>
      <c r="F100" s="189"/>
      <c r="G100" s="189"/>
      <c r="H100" s="189"/>
      <c r="I100" s="189"/>
      <c r="J100" s="189"/>
      <c r="K100" s="189"/>
    </row>
    <row r="101" spans="1:11" ht="63.75">
      <c r="A101" s="5" t="s">
        <v>1</v>
      </c>
      <c r="B101" s="1"/>
      <c r="C101" s="94"/>
      <c r="D101" s="1"/>
      <c r="E101" s="1"/>
      <c r="F101" s="2" t="s">
        <v>159</v>
      </c>
      <c r="G101" s="2" t="s">
        <v>249</v>
      </c>
      <c r="H101" s="2" t="s">
        <v>328</v>
      </c>
      <c r="I101" s="4" t="s">
        <v>416</v>
      </c>
      <c r="J101" s="4"/>
      <c r="K101" s="7" t="s">
        <v>565</v>
      </c>
    </row>
    <row r="102" spans="1:11" ht="15.75">
      <c r="A102" s="6"/>
      <c r="B102" s="97"/>
      <c r="C102" s="96"/>
      <c r="D102" s="80"/>
      <c r="E102" s="80"/>
      <c r="F102" s="11"/>
      <c r="G102" s="11"/>
      <c r="H102" s="11"/>
      <c r="I102" s="11"/>
      <c r="J102" s="1"/>
      <c r="K102" s="10">
        <f>H102</f>
        <v>0</v>
      </c>
    </row>
    <row r="105" spans="1:11">
      <c r="B105" s="8"/>
      <c r="C105" s="8"/>
      <c r="D105" s="8"/>
    </row>
    <row r="106" spans="1:11">
      <c r="B106" s="8"/>
      <c r="C106" s="8"/>
      <c r="D106" s="8"/>
    </row>
    <row r="107" spans="1:11">
      <c r="B107" s="8"/>
      <c r="C107" s="8"/>
      <c r="D107" s="8"/>
    </row>
    <row r="108" spans="1:11">
      <c r="B108" s="8"/>
      <c r="C108" s="8"/>
      <c r="D108" s="8"/>
    </row>
    <row r="109" spans="1:11">
      <c r="B109" s="8"/>
      <c r="C109" s="8"/>
      <c r="D109" s="8"/>
    </row>
    <row r="110" spans="1:11">
      <c r="B110" s="8"/>
      <c r="C110" s="8"/>
      <c r="D110" s="8"/>
    </row>
  </sheetData>
  <sortState ref="A94:K98">
    <sortCondition descending="1" ref="K94:K98"/>
  </sortState>
  <mergeCells count="16">
    <mergeCell ref="A1:K1"/>
    <mergeCell ref="A25:K25"/>
    <mergeCell ref="A16:K16"/>
    <mergeCell ref="A49:K49"/>
    <mergeCell ref="A54:K54"/>
    <mergeCell ref="A5:K5"/>
    <mergeCell ref="A31:K31"/>
    <mergeCell ref="A43:K43"/>
    <mergeCell ref="A59:K59"/>
    <mergeCell ref="A100:K100"/>
    <mergeCell ref="A65:K65"/>
    <mergeCell ref="A70:K70"/>
    <mergeCell ref="A76:K76"/>
    <mergeCell ref="A84:K84"/>
    <mergeCell ref="A92:K92"/>
    <mergeCell ref="A80:K80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V66"/>
  <sheetViews>
    <sheetView topLeftCell="B16" zoomScaleNormal="100" workbookViewId="0">
      <selection activeCell="H25" sqref="H25"/>
    </sheetView>
  </sheetViews>
  <sheetFormatPr defaultRowHeight="15"/>
  <cols>
    <col min="2" max="2" width="47.85546875" bestFit="1" customWidth="1"/>
    <col min="3" max="3" width="23.42578125" style="33" bestFit="1" customWidth="1"/>
    <col min="4" max="4" width="18" style="8" customWidth="1"/>
    <col min="5" max="5" width="12.5703125" style="8" customWidth="1"/>
    <col min="6" max="6" width="10.85546875" customWidth="1"/>
    <col min="8" max="8" width="9.140625" style="8"/>
    <col min="9" max="9" width="11.42578125" style="8" customWidth="1"/>
    <col min="10" max="10" width="10" customWidth="1"/>
  </cols>
  <sheetData>
    <row r="1" spans="1:10" s="8" customFormat="1" ht="23.25">
      <c r="A1" s="189" t="s">
        <v>26</v>
      </c>
      <c r="B1" s="189"/>
      <c r="C1" s="189"/>
      <c r="D1" s="189"/>
      <c r="E1" s="189"/>
      <c r="F1" s="189"/>
      <c r="G1" s="189"/>
      <c r="H1" s="189"/>
      <c r="I1" s="189"/>
      <c r="J1" s="189"/>
    </row>
    <row r="2" spans="1:10" s="8" customFormat="1" ht="63.75">
      <c r="A2" s="5" t="s">
        <v>1</v>
      </c>
      <c r="B2" s="1"/>
      <c r="C2" s="3"/>
      <c r="D2" s="1"/>
      <c r="E2" s="2" t="s">
        <v>159</v>
      </c>
      <c r="F2" s="2" t="s">
        <v>249</v>
      </c>
      <c r="G2" s="2" t="s">
        <v>328</v>
      </c>
      <c r="H2" s="4" t="s">
        <v>416</v>
      </c>
      <c r="I2" s="4"/>
      <c r="J2" s="7" t="s">
        <v>565</v>
      </c>
    </row>
    <row r="3" spans="1:10" s="8" customFormat="1" ht="15.75">
      <c r="A3" s="5">
        <v>1</v>
      </c>
      <c r="B3" s="1" t="s">
        <v>437</v>
      </c>
      <c r="C3" s="1" t="s">
        <v>410</v>
      </c>
      <c r="D3" s="2" t="s">
        <v>411</v>
      </c>
      <c r="E3" s="2"/>
      <c r="F3" s="2"/>
      <c r="G3" s="11"/>
      <c r="H3" s="11">
        <f>106</f>
        <v>106</v>
      </c>
      <c r="I3" s="4"/>
      <c r="J3" s="7">
        <f>H3</f>
        <v>106</v>
      </c>
    </row>
    <row r="4" spans="1:10" s="8" customFormat="1" ht="15.75">
      <c r="A4" s="5">
        <v>2</v>
      </c>
      <c r="B4" s="1" t="s">
        <v>438</v>
      </c>
      <c r="C4" s="1" t="s">
        <v>410</v>
      </c>
      <c r="D4" s="2" t="s">
        <v>411</v>
      </c>
      <c r="E4" s="2"/>
      <c r="F4" s="2"/>
      <c r="G4" s="11"/>
      <c r="H4" s="11">
        <v>102</v>
      </c>
      <c r="I4" s="4"/>
      <c r="J4" s="7">
        <f t="shared" ref="J4:J5" si="0">H4</f>
        <v>102</v>
      </c>
    </row>
    <row r="5" spans="1:10" s="8" customFormat="1" ht="15.75">
      <c r="A5" s="5">
        <v>3</v>
      </c>
      <c r="B5" s="1" t="s">
        <v>439</v>
      </c>
      <c r="C5" s="1" t="s">
        <v>410</v>
      </c>
      <c r="D5" s="2" t="s">
        <v>411</v>
      </c>
      <c r="E5" s="2"/>
      <c r="F5" s="2"/>
      <c r="G5" s="11"/>
      <c r="H5" s="11">
        <v>98</v>
      </c>
      <c r="I5" s="4"/>
      <c r="J5" s="7">
        <f t="shared" si="0"/>
        <v>98</v>
      </c>
    </row>
    <row r="6" spans="1:10" s="8" customFormat="1" ht="15.75">
      <c r="A6" s="124"/>
      <c r="B6" s="26"/>
      <c r="C6" s="181"/>
      <c r="D6" s="26"/>
      <c r="E6" s="112"/>
      <c r="F6" s="112"/>
      <c r="G6" s="68"/>
      <c r="H6" s="112"/>
      <c r="I6" s="179"/>
      <c r="J6" s="151"/>
    </row>
    <row r="7" spans="1:10" s="8" customFormat="1">
      <c r="C7" s="33"/>
    </row>
    <row r="8" spans="1:10" s="8" customFormat="1" ht="23.25">
      <c r="A8" s="189" t="s">
        <v>70</v>
      </c>
      <c r="B8" s="189"/>
      <c r="C8" s="189"/>
      <c r="D8" s="189"/>
      <c r="E8" s="189"/>
      <c r="F8" s="189"/>
      <c r="G8" s="189"/>
      <c r="H8" s="189"/>
      <c r="I8" s="189"/>
      <c r="J8" s="189"/>
    </row>
    <row r="9" spans="1:10" s="8" customFormat="1" ht="63.75">
      <c r="A9" s="5" t="s">
        <v>1</v>
      </c>
      <c r="B9" s="1"/>
      <c r="C9" s="3"/>
      <c r="D9" s="1"/>
      <c r="E9" s="2" t="s">
        <v>159</v>
      </c>
      <c r="F9" s="2" t="s">
        <v>249</v>
      </c>
      <c r="G9" s="2" t="s">
        <v>328</v>
      </c>
      <c r="H9" s="4" t="s">
        <v>416</v>
      </c>
      <c r="I9" s="4"/>
      <c r="J9" s="7" t="s">
        <v>565</v>
      </c>
    </row>
    <row r="10" spans="1:10" s="8" customFormat="1" ht="15.75">
      <c r="A10" s="5"/>
      <c r="B10" s="1"/>
      <c r="C10" s="3"/>
      <c r="D10" s="1"/>
      <c r="E10" s="2"/>
      <c r="F10" s="2"/>
      <c r="G10" s="11"/>
      <c r="H10" s="2"/>
      <c r="I10" s="4"/>
      <c r="J10" s="7">
        <f>G10</f>
        <v>0</v>
      </c>
    </row>
    <row r="11" spans="1:10" s="8" customFormat="1">
      <c r="B11" s="75"/>
      <c r="C11" s="33"/>
    </row>
    <row r="12" spans="1:10" s="8" customFormat="1" ht="23.25">
      <c r="A12" s="189" t="s">
        <v>60</v>
      </c>
      <c r="B12" s="189"/>
      <c r="C12" s="189"/>
      <c r="D12" s="189"/>
      <c r="E12" s="189"/>
      <c r="F12" s="189"/>
      <c r="G12" s="189"/>
      <c r="H12" s="189"/>
      <c r="I12" s="189"/>
      <c r="J12" s="189"/>
    </row>
    <row r="13" spans="1:10" s="8" customFormat="1" ht="63.75">
      <c r="A13" s="5" t="s">
        <v>1</v>
      </c>
      <c r="B13" s="1"/>
      <c r="C13" s="3"/>
      <c r="D13" s="1"/>
      <c r="E13" s="2" t="s">
        <v>159</v>
      </c>
      <c r="F13" s="2" t="s">
        <v>249</v>
      </c>
      <c r="G13" s="2" t="s">
        <v>328</v>
      </c>
      <c r="H13" s="4" t="s">
        <v>416</v>
      </c>
      <c r="I13" s="4"/>
      <c r="J13" s="7" t="s">
        <v>565</v>
      </c>
    </row>
    <row r="14" spans="1:10" s="8" customFormat="1" ht="15.75">
      <c r="A14" s="6"/>
      <c r="B14" s="24"/>
      <c r="C14" s="182"/>
      <c r="D14" s="45"/>
      <c r="E14" s="34"/>
      <c r="F14" s="34"/>
      <c r="G14" s="11"/>
      <c r="H14" s="11"/>
      <c r="I14" s="1"/>
      <c r="J14" s="10">
        <f>G14</f>
        <v>0</v>
      </c>
    </row>
    <row r="15" spans="1:10" s="8" customFormat="1">
      <c r="B15" s="75"/>
      <c r="C15" s="33"/>
    </row>
    <row r="16" spans="1:10" s="8" customFormat="1" ht="23.25">
      <c r="A16" s="189" t="s">
        <v>58</v>
      </c>
      <c r="B16" s="189"/>
      <c r="C16" s="189"/>
      <c r="D16" s="189"/>
      <c r="E16" s="189"/>
      <c r="F16" s="189"/>
      <c r="G16" s="189"/>
      <c r="H16" s="189"/>
      <c r="I16" s="189"/>
      <c r="J16" s="189"/>
    </row>
    <row r="17" spans="1:22" s="8" customFormat="1" ht="63.75">
      <c r="A17" s="5" t="s">
        <v>1</v>
      </c>
      <c r="B17" s="1"/>
      <c r="C17" s="3"/>
      <c r="D17" s="1"/>
      <c r="E17" s="2" t="s">
        <v>159</v>
      </c>
      <c r="F17" s="2" t="s">
        <v>249</v>
      </c>
      <c r="G17" s="2" t="s">
        <v>328</v>
      </c>
      <c r="H17" s="4" t="s">
        <v>416</v>
      </c>
      <c r="I17" s="4"/>
      <c r="J17" s="7" t="s">
        <v>565</v>
      </c>
    </row>
    <row r="18" spans="1:22" s="8" customFormat="1" ht="15.75">
      <c r="A18" s="6"/>
      <c r="B18" s="55"/>
      <c r="C18" s="183"/>
      <c r="D18" s="55"/>
      <c r="E18" s="34"/>
      <c r="F18" s="11"/>
      <c r="G18" s="11"/>
      <c r="H18" s="11"/>
      <c r="I18" s="1"/>
      <c r="J18" s="10"/>
    </row>
    <row r="19" spans="1:22" s="8" customFormat="1" ht="15.75">
      <c r="A19" s="67"/>
      <c r="B19" s="76"/>
      <c r="C19" s="184"/>
      <c r="D19" s="76"/>
      <c r="E19" s="74"/>
      <c r="F19" s="68"/>
      <c r="G19" s="68"/>
      <c r="H19" s="68"/>
      <c r="I19" s="26"/>
      <c r="J19" s="69"/>
    </row>
    <row r="20" spans="1:22" s="8" customFormat="1" ht="23.25">
      <c r="A20" s="189" t="s">
        <v>61</v>
      </c>
      <c r="B20" s="189"/>
      <c r="C20" s="189"/>
      <c r="D20" s="189"/>
      <c r="E20" s="189"/>
      <c r="F20" s="189"/>
      <c r="G20" s="189"/>
      <c r="H20" s="189"/>
      <c r="I20" s="189"/>
      <c r="J20" s="189"/>
    </row>
    <row r="21" spans="1:22" s="8" customFormat="1" ht="63.75">
      <c r="A21" s="5" t="s">
        <v>1</v>
      </c>
      <c r="B21" s="1"/>
      <c r="C21" s="3"/>
      <c r="D21" s="1"/>
      <c r="E21" s="2" t="s">
        <v>159</v>
      </c>
      <c r="F21" s="2" t="s">
        <v>249</v>
      </c>
      <c r="G21" s="2" t="s">
        <v>328</v>
      </c>
      <c r="H21" s="4" t="s">
        <v>416</v>
      </c>
      <c r="I21" s="4"/>
      <c r="J21" s="7" t="s">
        <v>565</v>
      </c>
    </row>
    <row r="22" spans="1:22" s="8" customFormat="1" ht="15.75">
      <c r="A22" s="6"/>
      <c r="B22" s="55"/>
      <c r="C22" s="183"/>
      <c r="D22" s="55"/>
      <c r="E22" s="34"/>
      <c r="F22" s="34"/>
      <c r="G22" s="11"/>
      <c r="H22" s="11"/>
      <c r="I22" s="1"/>
      <c r="J22" s="10"/>
    </row>
    <row r="23" spans="1:22" s="8" customFormat="1">
      <c r="C23" s="33"/>
    </row>
    <row r="24" spans="1:22" s="8" customFormat="1" ht="23.25">
      <c r="A24" s="189" t="s">
        <v>59</v>
      </c>
      <c r="B24" s="189"/>
      <c r="C24" s="189"/>
      <c r="D24" s="189"/>
      <c r="E24" s="189"/>
      <c r="F24" s="189"/>
      <c r="G24" s="189"/>
      <c r="H24" s="189"/>
      <c r="I24" s="189"/>
      <c r="J24" s="189"/>
    </row>
    <row r="25" spans="1:22" s="8" customFormat="1" ht="63.75">
      <c r="A25" s="5" t="s">
        <v>1</v>
      </c>
      <c r="B25" s="1"/>
      <c r="C25" s="3"/>
      <c r="D25" s="1"/>
      <c r="E25" s="2" t="s">
        <v>159</v>
      </c>
      <c r="F25" s="2" t="s">
        <v>249</v>
      </c>
      <c r="G25" s="2" t="s">
        <v>328</v>
      </c>
      <c r="H25" s="4" t="s">
        <v>416</v>
      </c>
      <c r="I25" s="4"/>
      <c r="J25" s="7" t="s">
        <v>565</v>
      </c>
    </row>
    <row r="26" spans="1:22" s="8" customFormat="1" ht="15.75">
      <c r="A26" s="6"/>
      <c r="B26" s="45"/>
      <c r="C26" s="182"/>
      <c r="D26" s="45"/>
      <c r="E26" s="34"/>
      <c r="F26" s="11"/>
      <c r="G26" s="11"/>
      <c r="H26" s="11"/>
      <c r="I26" s="1"/>
      <c r="J26" s="10">
        <f>G26</f>
        <v>0</v>
      </c>
    </row>
    <row r="27" spans="1:22" s="8" customFormat="1" ht="15.75">
      <c r="A27" s="6"/>
      <c r="B27" s="45"/>
      <c r="C27" s="182"/>
      <c r="D27" s="45"/>
      <c r="E27" s="34"/>
      <c r="F27" s="11"/>
      <c r="G27" s="11"/>
      <c r="H27" s="11"/>
      <c r="I27" s="1"/>
      <c r="J27" s="10">
        <f>H27</f>
        <v>0</v>
      </c>
    </row>
    <row r="28" spans="1:22" s="8" customFormat="1">
      <c r="C28" s="33"/>
    </row>
    <row r="29" spans="1:22" ht="23.25">
      <c r="A29" s="189" t="s">
        <v>47</v>
      </c>
      <c r="B29" s="189"/>
      <c r="C29" s="189"/>
      <c r="D29" s="189"/>
      <c r="E29" s="189"/>
      <c r="F29" s="189"/>
      <c r="G29" s="189"/>
      <c r="H29" s="189"/>
      <c r="I29" s="189"/>
      <c r="J29" s="189"/>
    </row>
    <row r="30" spans="1:22" ht="63.75">
      <c r="A30" s="5" t="s">
        <v>1</v>
      </c>
      <c r="B30" s="1"/>
      <c r="C30" s="3"/>
      <c r="D30" s="1"/>
      <c r="E30" s="2" t="s">
        <v>159</v>
      </c>
      <c r="F30" s="2" t="s">
        <v>249</v>
      </c>
      <c r="G30" s="2" t="s">
        <v>328</v>
      </c>
      <c r="H30" s="4" t="s">
        <v>416</v>
      </c>
      <c r="I30" s="4"/>
      <c r="J30" s="7" t="s">
        <v>565</v>
      </c>
      <c r="N30" s="8"/>
      <c r="O30" s="8"/>
      <c r="P30" s="8"/>
      <c r="Q30" s="8"/>
      <c r="R30" s="8"/>
      <c r="S30" s="8"/>
      <c r="T30" s="8"/>
      <c r="U30" s="8"/>
      <c r="V30" s="8"/>
    </row>
    <row r="31" spans="1:22" s="8" customFormat="1" ht="15.75">
      <c r="A31" s="6"/>
      <c r="B31" s="98"/>
      <c r="C31" s="96"/>
      <c r="D31" s="98"/>
      <c r="E31" s="2"/>
      <c r="F31" s="11"/>
      <c r="G31" s="11"/>
      <c r="H31" s="11"/>
      <c r="I31" s="1"/>
      <c r="J31" s="10">
        <f>G31+H31</f>
        <v>0</v>
      </c>
    </row>
    <row r="33" spans="1:10" ht="23.25">
      <c r="A33" s="189" t="s">
        <v>48</v>
      </c>
      <c r="B33" s="189"/>
      <c r="C33" s="189"/>
      <c r="D33" s="189"/>
      <c r="E33" s="189"/>
      <c r="F33" s="189"/>
      <c r="G33" s="189"/>
      <c r="H33" s="189"/>
      <c r="I33" s="189"/>
      <c r="J33" s="189"/>
    </row>
    <row r="34" spans="1:10" ht="63.75">
      <c r="A34" s="5" t="s">
        <v>1</v>
      </c>
      <c r="B34" s="1"/>
      <c r="C34" s="3"/>
      <c r="D34" s="1"/>
      <c r="E34" s="2" t="s">
        <v>159</v>
      </c>
      <c r="F34" s="2" t="s">
        <v>249</v>
      </c>
      <c r="G34" s="2" t="s">
        <v>328</v>
      </c>
      <c r="H34" s="4" t="s">
        <v>416</v>
      </c>
      <c r="I34" s="4"/>
      <c r="J34" s="7" t="s">
        <v>565</v>
      </c>
    </row>
    <row r="35" spans="1:10" s="8" customFormat="1" ht="15.75">
      <c r="A35" s="6"/>
      <c r="B35" s="116"/>
      <c r="C35" s="185"/>
      <c r="D35" s="117"/>
      <c r="E35" s="2"/>
      <c r="F35" s="11"/>
      <c r="G35" s="11"/>
      <c r="H35" s="11"/>
      <c r="I35" s="1"/>
      <c r="J35" s="10">
        <f>F35</f>
        <v>0</v>
      </c>
    </row>
    <row r="36" spans="1:10" s="8" customFormat="1" ht="15.75">
      <c r="A36" s="67"/>
      <c r="B36" s="111"/>
      <c r="C36" s="186"/>
      <c r="D36" s="111"/>
      <c r="E36" s="112"/>
      <c r="F36" s="68"/>
      <c r="G36" s="68"/>
      <c r="H36" s="68"/>
      <c r="I36" s="26"/>
      <c r="J36" s="69"/>
    </row>
    <row r="37" spans="1:10" s="8" customFormat="1" ht="14.25" customHeight="1">
      <c r="C37" s="33"/>
    </row>
    <row r="38" spans="1:10" s="8" customFormat="1" ht="14.25" customHeight="1">
      <c r="A38" s="189" t="s">
        <v>49</v>
      </c>
      <c r="B38" s="189"/>
      <c r="C38" s="189"/>
      <c r="D38" s="189"/>
      <c r="E38" s="189"/>
      <c r="F38" s="189"/>
      <c r="G38" s="189"/>
      <c r="H38" s="189"/>
      <c r="I38" s="189"/>
      <c r="J38" s="189"/>
    </row>
    <row r="39" spans="1:10" ht="63.75">
      <c r="A39" s="5" t="s">
        <v>1</v>
      </c>
      <c r="B39" s="1"/>
      <c r="C39" s="3"/>
      <c r="D39" s="1"/>
      <c r="E39" s="2" t="s">
        <v>159</v>
      </c>
      <c r="F39" s="2" t="s">
        <v>249</v>
      </c>
      <c r="G39" s="2" t="s">
        <v>328</v>
      </c>
      <c r="H39" s="4" t="s">
        <v>416</v>
      </c>
      <c r="I39" s="4"/>
      <c r="J39" s="7" t="s">
        <v>565</v>
      </c>
    </row>
    <row r="40" spans="1:10" s="8" customFormat="1" ht="15.75">
      <c r="A40" s="6"/>
      <c r="B40" s="98"/>
      <c r="C40" s="96"/>
      <c r="D40" s="98"/>
      <c r="E40" s="11"/>
      <c r="F40" s="11"/>
      <c r="G40" s="1"/>
      <c r="H40" s="1"/>
      <c r="I40" s="11"/>
      <c r="J40" s="10">
        <f>F40</f>
        <v>0</v>
      </c>
    </row>
    <row r="41" spans="1:10" s="8" customFormat="1" ht="15.75">
      <c r="A41" s="6"/>
      <c r="B41" s="98"/>
      <c r="C41" s="96"/>
      <c r="D41" s="98"/>
      <c r="E41" s="11"/>
      <c r="F41" s="11"/>
      <c r="G41" s="11"/>
      <c r="H41" s="1"/>
      <c r="I41" s="11"/>
      <c r="J41" s="10"/>
    </row>
    <row r="42" spans="1:10" s="8" customFormat="1">
      <c r="B42" s="40"/>
      <c r="C42" s="187"/>
      <c r="D42" s="41"/>
      <c r="E42" s="42"/>
    </row>
    <row r="43" spans="1:10" s="8" customFormat="1" ht="23.25">
      <c r="A43" s="189" t="s">
        <v>36</v>
      </c>
      <c r="B43" s="189"/>
      <c r="C43" s="189"/>
      <c r="D43" s="189"/>
      <c r="E43" s="189"/>
      <c r="F43" s="189"/>
      <c r="G43" s="189"/>
      <c r="H43" s="189"/>
      <c r="I43" s="189"/>
      <c r="J43" s="189"/>
    </row>
    <row r="44" spans="1:10" s="8" customFormat="1" ht="63.75">
      <c r="A44" s="5" t="s">
        <v>1</v>
      </c>
      <c r="B44" s="1"/>
      <c r="C44" s="3"/>
      <c r="D44" s="1"/>
      <c r="E44" s="2" t="s">
        <v>159</v>
      </c>
      <c r="F44" s="2" t="s">
        <v>249</v>
      </c>
      <c r="G44" s="2" t="s">
        <v>328</v>
      </c>
      <c r="H44" s="4" t="s">
        <v>416</v>
      </c>
      <c r="I44" s="4"/>
      <c r="J44" s="7" t="s">
        <v>565</v>
      </c>
    </row>
    <row r="45" spans="1:10" s="8" customFormat="1" ht="15.75">
      <c r="A45" s="6"/>
      <c r="B45" s="98"/>
      <c r="C45" s="96"/>
      <c r="D45" s="98"/>
      <c r="E45" s="11"/>
      <c r="F45" s="11"/>
      <c r="G45" s="11"/>
      <c r="H45" s="11"/>
      <c r="I45" s="11"/>
      <c r="J45" s="10">
        <f>H45</f>
        <v>0</v>
      </c>
    </row>
    <row r="46" spans="1:10" s="8" customFormat="1">
      <c r="C46" s="33"/>
    </row>
    <row r="47" spans="1:10" ht="23.25">
      <c r="A47" s="189" t="s">
        <v>15</v>
      </c>
      <c r="B47" s="189"/>
      <c r="C47" s="189"/>
      <c r="D47" s="189"/>
      <c r="E47" s="189"/>
      <c r="F47" s="189"/>
      <c r="G47" s="189"/>
      <c r="H47" s="189"/>
      <c r="I47" s="189"/>
      <c r="J47" s="189"/>
    </row>
    <row r="48" spans="1:10" ht="63.75">
      <c r="A48" s="5" t="s">
        <v>1</v>
      </c>
      <c r="B48" s="1"/>
      <c r="C48" s="3"/>
      <c r="D48" s="1"/>
      <c r="E48" s="2" t="s">
        <v>159</v>
      </c>
      <c r="F48" s="2" t="s">
        <v>249</v>
      </c>
      <c r="G48" s="2" t="s">
        <v>328</v>
      </c>
      <c r="H48" s="4" t="s">
        <v>416</v>
      </c>
      <c r="I48" s="4"/>
      <c r="J48" s="7" t="s">
        <v>565</v>
      </c>
    </row>
    <row r="49" spans="1:15" s="8" customFormat="1" ht="15.75">
      <c r="A49" s="6">
        <v>1</v>
      </c>
      <c r="B49" s="108" t="s">
        <v>224</v>
      </c>
      <c r="C49" s="130" t="s">
        <v>225</v>
      </c>
      <c r="D49" s="108" t="s">
        <v>226</v>
      </c>
      <c r="E49" s="11">
        <f>100</f>
        <v>100</v>
      </c>
      <c r="F49" s="11"/>
      <c r="G49" s="11">
        <f>100</f>
        <v>100</v>
      </c>
      <c r="H49" s="11"/>
      <c r="I49" s="11"/>
      <c r="J49" s="10">
        <f>E49+G49</f>
        <v>200</v>
      </c>
    </row>
    <row r="50" spans="1:15" s="8" customFormat="1" ht="15.75">
      <c r="A50" s="6">
        <v>2</v>
      </c>
      <c r="B50" s="108" t="s">
        <v>250</v>
      </c>
      <c r="C50" s="130" t="s">
        <v>245</v>
      </c>
      <c r="D50" s="108" t="s">
        <v>248</v>
      </c>
      <c r="E50" s="11"/>
      <c r="F50" s="11">
        <f>103</f>
        <v>103</v>
      </c>
      <c r="G50" s="11"/>
      <c r="H50" s="11"/>
      <c r="I50" s="11"/>
      <c r="J50" s="10">
        <f>F50</f>
        <v>103</v>
      </c>
    </row>
    <row r="51" spans="1:15" s="8" customFormat="1" ht="15.75">
      <c r="A51" s="6">
        <v>3</v>
      </c>
      <c r="B51" s="108" t="s">
        <v>251</v>
      </c>
      <c r="C51" s="130" t="s">
        <v>252</v>
      </c>
      <c r="D51" s="108" t="s">
        <v>253</v>
      </c>
      <c r="E51" s="11"/>
      <c r="F51" s="11">
        <f>99</f>
        <v>99</v>
      </c>
      <c r="G51" s="11"/>
      <c r="H51" s="11"/>
      <c r="I51" s="11"/>
      <c r="J51" s="10">
        <f>F51</f>
        <v>99</v>
      </c>
    </row>
    <row r="52" spans="1:15" s="8" customFormat="1" ht="15.75">
      <c r="A52" s="67"/>
      <c r="B52" s="109"/>
      <c r="C52" s="180"/>
      <c r="D52" s="110"/>
      <c r="E52" s="68"/>
      <c r="F52" s="68"/>
      <c r="G52" s="26"/>
      <c r="H52" s="68"/>
      <c r="I52" s="68"/>
      <c r="J52" s="69"/>
    </row>
    <row r="54" spans="1:15" ht="23.25">
      <c r="A54" s="189" t="s">
        <v>16</v>
      </c>
      <c r="B54" s="189"/>
      <c r="C54" s="189"/>
      <c r="D54" s="189"/>
      <c r="E54" s="189"/>
      <c r="F54" s="189"/>
      <c r="G54" s="189"/>
      <c r="H54" s="189"/>
      <c r="I54" s="189"/>
      <c r="J54" s="189"/>
    </row>
    <row r="55" spans="1:15" ht="63.75">
      <c r="A55" s="5" t="s">
        <v>1</v>
      </c>
      <c r="B55" s="1"/>
      <c r="C55" s="3"/>
      <c r="D55" s="1"/>
      <c r="E55" s="2" t="s">
        <v>159</v>
      </c>
      <c r="F55" s="2" t="s">
        <v>249</v>
      </c>
      <c r="G55" s="2" t="s">
        <v>328</v>
      </c>
      <c r="H55" s="4" t="s">
        <v>416</v>
      </c>
      <c r="I55" s="4"/>
      <c r="J55" s="7" t="s">
        <v>565</v>
      </c>
      <c r="N55" s="32"/>
      <c r="O55" s="32"/>
    </row>
    <row r="56" spans="1:15" s="8" customFormat="1" ht="15.75">
      <c r="A56" s="6"/>
      <c r="B56" s="108"/>
      <c r="C56" s="130"/>
      <c r="D56" s="80"/>
      <c r="E56" s="11"/>
      <c r="F56" s="11"/>
      <c r="G56" s="11"/>
      <c r="H56" s="11"/>
      <c r="I56" s="11"/>
      <c r="J56" s="10">
        <f>F56+G56</f>
        <v>0</v>
      </c>
      <c r="N56" s="32"/>
      <c r="O56" s="32"/>
    </row>
    <row r="57" spans="1:15" s="8" customFormat="1" ht="15.75">
      <c r="A57" s="6"/>
      <c r="B57" s="98"/>
      <c r="C57" s="96"/>
      <c r="D57" s="98"/>
      <c r="E57" s="11"/>
      <c r="F57" s="11"/>
      <c r="G57" s="1"/>
      <c r="H57" s="11"/>
      <c r="I57" s="11"/>
      <c r="J57" s="10"/>
      <c r="N57" s="32"/>
      <c r="O57" s="32"/>
    </row>
    <row r="58" spans="1:15" s="8" customFormat="1">
      <c r="C58" s="188"/>
      <c r="D58" s="25"/>
      <c r="E58" s="25"/>
      <c r="N58" s="32"/>
      <c r="O58" s="32"/>
    </row>
    <row r="59" spans="1:15" ht="23.25">
      <c r="A59" s="189" t="s">
        <v>17</v>
      </c>
      <c r="B59" s="189"/>
      <c r="C59" s="189"/>
      <c r="D59" s="189"/>
      <c r="E59" s="189"/>
      <c r="F59" s="189"/>
      <c r="G59" s="189"/>
      <c r="H59" s="189"/>
      <c r="I59" s="189"/>
      <c r="J59" s="189"/>
      <c r="N59" s="32"/>
      <c r="O59" s="32"/>
    </row>
    <row r="60" spans="1:15" ht="63.75">
      <c r="A60" s="5" t="s">
        <v>1</v>
      </c>
      <c r="B60" s="1"/>
      <c r="C60" s="3"/>
      <c r="D60" s="1"/>
      <c r="E60" s="2" t="s">
        <v>159</v>
      </c>
      <c r="F60" s="2" t="s">
        <v>249</v>
      </c>
      <c r="G60" s="2" t="s">
        <v>328</v>
      </c>
      <c r="H60" s="4" t="s">
        <v>416</v>
      </c>
      <c r="I60" s="4"/>
      <c r="J60" s="7" t="s">
        <v>565</v>
      </c>
      <c r="N60" s="32"/>
      <c r="O60" s="32"/>
    </row>
    <row r="61" spans="1:15" ht="15.75">
      <c r="A61" s="6"/>
      <c r="B61" s="83"/>
      <c r="C61" s="130"/>
      <c r="D61" s="80"/>
      <c r="E61" s="11"/>
      <c r="F61" s="11"/>
      <c r="G61" s="11"/>
      <c r="H61" s="11"/>
      <c r="I61" s="11"/>
      <c r="J61" s="10">
        <f>E61+H61</f>
        <v>0</v>
      </c>
    </row>
    <row r="63" spans="1:15" s="8" customFormat="1" ht="23.25">
      <c r="A63" s="189" t="s">
        <v>128</v>
      </c>
      <c r="B63" s="189"/>
      <c r="C63" s="189"/>
      <c r="D63" s="189"/>
      <c r="E63" s="189"/>
      <c r="F63" s="189"/>
      <c r="G63" s="189"/>
      <c r="H63" s="189"/>
      <c r="I63" s="189"/>
      <c r="J63" s="189"/>
      <c r="N63" s="32"/>
      <c r="O63" s="32"/>
    </row>
    <row r="64" spans="1:15" ht="63.75">
      <c r="A64" s="5" t="s">
        <v>1</v>
      </c>
      <c r="B64" s="1"/>
      <c r="C64" s="3"/>
      <c r="D64" s="1"/>
      <c r="E64" s="2" t="s">
        <v>159</v>
      </c>
      <c r="F64" s="2" t="s">
        <v>249</v>
      </c>
      <c r="G64" s="2" t="s">
        <v>328</v>
      </c>
      <c r="H64" s="4" t="s">
        <v>416</v>
      </c>
      <c r="I64" s="4"/>
      <c r="J64" s="7" t="s">
        <v>565</v>
      </c>
    </row>
    <row r="65" spans="1:10" ht="15.75">
      <c r="A65" s="6"/>
      <c r="B65" s="83"/>
      <c r="C65" s="130"/>
      <c r="D65" s="80"/>
      <c r="E65" s="11"/>
      <c r="F65" s="11"/>
      <c r="G65" s="11"/>
      <c r="H65" s="11"/>
      <c r="I65" s="11"/>
      <c r="J65" s="10">
        <f>G65</f>
        <v>0</v>
      </c>
    </row>
    <row r="66" spans="1:10" ht="15.75">
      <c r="A66" s="6"/>
      <c r="B66" s="83"/>
      <c r="C66" s="130"/>
      <c r="D66" s="80"/>
      <c r="E66" s="11"/>
      <c r="F66" s="11"/>
      <c r="G66" s="11"/>
      <c r="H66" s="11"/>
      <c r="I66" s="11"/>
      <c r="J66" s="10">
        <f>G66</f>
        <v>0</v>
      </c>
    </row>
  </sheetData>
  <sortState ref="A49:J51">
    <sortCondition descending="1" ref="J49:J51"/>
  </sortState>
  <mergeCells count="14">
    <mergeCell ref="A63:J63"/>
    <mergeCell ref="A8:J8"/>
    <mergeCell ref="A59:J59"/>
    <mergeCell ref="A1:J1"/>
    <mergeCell ref="A29:J29"/>
    <mergeCell ref="A33:J33"/>
    <mergeCell ref="A47:J47"/>
    <mergeCell ref="A54:J54"/>
    <mergeCell ref="A38:J38"/>
    <mergeCell ref="A43:J43"/>
    <mergeCell ref="A16:J16"/>
    <mergeCell ref="A24:J24"/>
    <mergeCell ref="A12:J12"/>
    <mergeCell ref="A20:J20"/>
  </mergeCells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97"/>
  <sheetViews>
    <sheetView topLeftCell="A61" zoomScaleNormal="100" workbookViewId="0">
      <selection activeCell="H71" sqref="H71"/>
    </sheetView>
  </sheetViews>
  <sheetFormatPr defaultRowHeight="15"/>
  <cols>
    <col min="2" max="2" width="26.28515625" style="162" customWidth="1"/>
    <col min="3" max="3" width="8.5703125" style="162" customWidth="1"/>
    <col min="4" max="4" width="22.85546875" style="162" customWidth="1"/>
    <col min="5" max="5" width="16.85546875" style="162" bestFit="1" customWidth="1"/>
    <col min="6" max="6" width="12.5703125" style="8" customWidth="1"/>
    <col min="7" max="7" width="10.42578125" style="8" customWidth="1"/>
    <col min="8" max="8" width="9.28515625" style="8" customWidth="1"/>
    <col min="9" max="9" width="10.140625" customWidth="1"/>
  </cols>
  <sheetData>
    <row r="1" spans="1:11" s="8" customFormat="1" ht="23.25">
      <c r="A1" s="189" t="s">
        <v>281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s="8" customFormat="1" ht="76.5">
      <c r="A2" s="5" t="s">
        <v>1</v>
      </c>
      <c r="B2" s="159"/>
      <c r="C2" s="159"/>
      <c r="D2" s="159"/>
      <c r="E2" s="160"/>
      <c r="F2" s="2" t="s">
        <v>159</v>
      </c>
      <c r="G2" s="2" t="s">
        <v>249</v>
      </c>
      <c r="H2" s="2" t="s">
        <v>328</v>
      </c>
      <c r="I2" s="4" t="s">
        <v>416</v>
      </c>
      <c r="J2" s="4"/>
      <c r="K2" s="7" t="s">
        <v>565</v>
      </c>
    </row>
    <row r="3" spans="1:11" s="8" customFormat="1" ht="15.75">
      <c r="A3" s="5">
        <v>1</v>
      </c>
      <c r="B3" s="158" t="s">
        <v>282</v>
      </c>
      <c r="C3" s="158">
        <v>2018</v>
      </c>
      <c r="D3" s="161" t="s">
        <v>252</v>
      </c>
      <c r="E3" s="158" t="s">
        <v>253</v>
      </c>
      <c r="F3" s="15"/>
      <c r="G3" s="15">
        <f>100</f>
        <v>100</v>
      </c>
      <c r="H3" s="15"/>
      <c r="I3" s="15"/>
      <c r="J3" s="15"/>
      <c r="K3" s="7">
        <f>G3</f>
        <v>100</v>
      </c>
    </row>
    <row r="4" spans="1:11" s="8" customFormat="1">
      <c r="B4" s="162"/>
      <c r="C4" s="162"/>
      <c r="D4" s="162"/>
      <c r="E4" s="162"/>
    </row>
    <row r="5" spans="1:11" ht="23.25">
      <c r="A5" s="189" t="s">
        <v>56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</row>
    <row r="6" spans="1:11" ht="76.5">
      <c r="A6" s="5" t="s">
        <v>1</v>
      </c>
      <c r="B6" s="159"/>
      <c r="C6" s="159"/>
      <c r="D6" s="159"/>
      <c r="E6" s="160"/>
      <c r="F6" s="2" t="s">
        <v>159</v>
      </c>
      <c r="G6" s="2" t="s">
        <v>249</v>
      </c>
      <c r="H6" s="2" t="s">
        <v>328</v>
      </c>
      <c r="I6" s="4" t="s">
        <v>416</v>
      </c>
      <c r="J6" s="4"/>
      <c r="K6" s="7" t="s">
        <v>565</v>
      </c>
    </row>
    <row r="7" spans="1:11" s="8" customFormat="1" ht="15.75">
      <c r="A7" s="5">
        <v>1</v>
      </c>
      <c r="B7" s="158" t="s">
        <v>204</v>
      </c>
      <c r="C7" s="158">
        <v>2015</v>
      </c>
      <c r="D7" s="161" t="s">
        <v>103</v>
      </c>
      <c r="E7" s="158" t="s">
        <v>199</v>
      </c>
      <c r="F7" s="15">
        <v>99</v>
      </c>
      <c r="G7" s="15"/>
      <c r="H7" s="15">
        <f>118</f>
        <v>118</v>
      </c>
      <c r="I7" s="15">
        <f>107</f>
        <v>107</v>
      </c>
      <c r="J7" s="15"/>
      <c r="K7" s="7">
        <f>F7+H7+I7</f>
        <v>324</v>
      </c>
    </row>
    <row r="8" spans="1:11" s="8" customFormat="1" ht="15.75">
      <c r="A8" s="5">
        <v>2</v>
      </c>
      <c r="B8" s="158" t="s">
        <v>198</v>
      </c>
      <c r="C8" s="158">
        <v>2013</v>
      </c>
      <c r="D8" s="161" t="s">
        <v>103</v>
      </c>
      <c r="E8" s="158" t="s">
        <v>199</v>
      </c>
      <c r="F8" s="15">
        <v>118</v>
      </c>
      <c r="G8" s="2"/>
      <c r="H8" s="15">
        <f>103</f>
        <v>103</v>
      </c>
      <c r="I8" s="15">
        <v>87</v>
      </c>
      <c r="J8" s="4"/>
      <c r="K8" s="7">
        <f>F8+H8+I8</f>
        <v>308</v>
      </c>
    </row>
    <row r="9" spans="1:11" s="8" customFormat="1" ht="15.75">
      <c r="A9" s="5">
        <v>3</v>
      </c>
      <c r="B9" s="158" t="s">
        <v>260</v>
      </c>
      <c r="C9" s="158">
        <v>2013</v>
      </c>
      <c r="D9" s="161" t="s">
        <v>252</v>
      </c>
      <c r="E9" s="158" t="s">
        <v>253</v>
      </c>
      <c r="F9" s="15"/>
      <c r="G9" s="15">
        <v>131</v>
      </c>
      <c r="H9" s="15"/>
      <c r="I9" s="15">
        <f>147</f>
        <v>147</v>
      </c>
      <c r="J9" s="15"/>
      <c r="K9" s="7">
        <f>G9+I9</f>
        <v>278</v>
      </c>
    </row>
    <row r="10" spans="1:11" s="8" customFormat="1" ht="15.75">
      <c r="A10" s="5">
        <v>4</v>
      </c>
      <c r="B10" s="158" t="s">
        <v>261</v>
      </c>
      <c r="C10" s="158">
        <v>2013</v>
      </c>
      <c r="D10" s="161" t="s">
        <v>252</v>
      </c>
      <c r="E10" s="158" t="s">
        <v>253</v>
      </c>
      <c r="F10" s="15"/>
      <c r="G10" s="15">
        <v>127</v>
      </c>
      <c r="H10" s="15"/>
      <c r="I10" s="15">
        <f>143</f>
        <v>143</v>
      </c>
      <c r="J10" s="15"/>
      <c r="K10" s="7">
        <f>G10+I10</f>
        <v>270</v>
      </c>
    </row>
    <row r="11" spans="1:11" s="8" customFormat="1" ht="15.75">
      <c r="A11" s="5">
        <v>5</v>
      </c>
      <c r="B11" s="158" t="s">
        <v>207</v>
      </c>
      <c r="C11" s="158">
        <v>2014</v>
      </c>
      <c r="D11" s="161" t="s">
        <v>103</v>
      </c>
      <c r="E11" s="158" t="s">
        <v>199</v>
      </c>
      <c r="F11" s="15">
        <v>88</v>
      </c>
      <c r="G11" s="15"/>
      <c r="H11" s="15">
        <f>89</f>
        <v>89</v>
      </c>
      <c r="I11" s="15">
        <v>87</v>
      </c>
      <c r="J11" s="15"/>
      <c r="K11" s="7">
        <f>F11+H11+I11</f>
        <v>264</v>
      </c>
    </row>
    <row r="12" spans="1:11" s="8" customFormat="1" ht="15.75">
      <c r="A12" s="5">
        <v>6</v>
      </c>
      <c r="B12" s="158" t="s">
        <v>262</v>
      </c>
      <c r="C12" s="158">
        <v>2014</v>
      </c>
      <c r="D12" s="161" t="s">
        <v>252</v>
      </c>
      <c r="E12" s="158" t="s">
        <v>253</v>
      </c>
      <c r="F12" s="15"/>
      <c r="G12" s="15">
        <v>123</v>
      </c>
      <c r="H12" s="15"/>
      <c r="I12" s="15">
        <f>131</f>
        <v>131</v>
      </c>
      <c r="J12" s="15"/>
      <c r="K12" s="7">
        <f>G12+I12</f>
        <v>254</v>
      </c>
    </row>
    <row r="13" spans="1:11" s="8" customFormat="1" ht="15.75">
      <c r="A13" s="5">
        <v>7</v>
      </c>
      <c r="B13" s="158" t="s">
        <v>202</v>
      </c>
      <c r="C13" s="158">
        <v>2014</v>
      </c>
      <c r="D13" s="161" t="s">
        <v>103</v>
      </c>
      <c r="E13" s="158" t="s">
        <v>199</v>
      </c>
      <c r="F13" s="15">
        <v>107</v>
      </c>
      <c r="G13" s="15"/>
      <c r="H13" s="15">
        <f>111</f>
        <v>111</v>
      </c>
      <c r="I13" s="15"/>
      <c r="J13" s="15"/>
      <c r="K13" s="7">
        <f>F13+H13</f>
        <v>218</v>
      </c>
    </row>
    <row r="14" spans="1:11" s="8" customFormat="1" ht="15.75">
      <c r="A14" s="5">
        <v>8</v>
      </c>
      <c r="B14" s="158" t="s">
        <v>267</v>
      </c>
      <c r="C14" s="158">
        <v>2013</v>
      </c>
      <c r="D14" s="161" t="s">
        <v>252</v>
      </c>
      <c r="E14" s="158" t="s">
        <v>253</v>
      </c>
      <c r="F14" s="15"/>
      <c r="G14" s="15">
        <v>97</v>
      </c>
      <c r="H14" s="15"/>
      <c r="I14" s="15">
        <f>107</f>
        <v>107</v>
      </c>
      <c r="J14" s="15"/>
      <c r="K14" s="7">
        <f>G14+I14</f>
        <v>204</v>
      </c>
    </row>
    <row r="15" spans="1:11" s="8" customFormat="1" ht="15.75">
      <c r="A15" s="5">
        <v>9</v>
      </c>
      <c r="B15" s="158" t="s">
        <v>265</v>
      </c>
      <c r="C15" s="158">
        <v>2014</v>
      </c>
      <c r="D15" s="161" t="s">
        <v>252</v>
      </c>
      <c r="E15" s="158" t="s">
        <v>253</v>
      </c>
      <c r="F15" s="15"/>
      <c r="G15" s="15">
        <v>109</v>
      </c>
      <c r="H15" s="15"/>
      <c r="I15" s="15">
        <v>87</v>
      </c>
      <c r="J15" s="15"/>
      <c r="K15" s="7">
        <f>G15+I15</f>
        <v>196</v>
      </c>
    </row>
    <row r="16" spans="1:11" s="8" customFormat="1" ht="15.75">
      <c r="A16" s="5">
        <v>10</v>
      </c>
      <c r="B16" s="158" t="s">
        <v>205</v>
      </c>
      <c r="C16" s="158">
        <v>2015</v>
      </c>
      <c r="D16" s="161" t="s">
        <v>103</v>
      </c>
      <c r="E16" s="158" t="s">
        <v>199</v>
      </c>
      <c r="F16" s="15">
        <v>88</v>
      </c>
      <c r="G16" s="15"/>
      <c r="H16" s="15">
        <f>89</f>
        <v>89</v>
      </c>
      <c r="I16" s="15"/>
      <c r="J16" s="15"/>
      <c r="K16" s="7">
        <f>F16+H16</f>
        <v>177</v>
      </c>
    </row>
    <row r="17" spans="1:11" s="8" customFormat="1" ht="15.75">
      <c r="A17" s="5">
        <v>11</v>
      </c>
      <c r="B17" s="158" t="s">
        <v>440</v>
      </c>
      <c r="C17" s="158">
        <v>2013</v>
      </c>
      <c r="D17" s="161" t="s">
        <v>410</v>
      </c>
      <c r="E17" s="158" t="s">
        <v>411</v>
      </c>
      <c r="F17" s="15"/>
      <c r="G17" s="15"/>
      <c r="H17" s="15"/>
      <c r="I17" s="15">
        <v>151</v>
      </c>
      <c r="J17" s="15"/>
      <c r="K17" s="7">
        <f>I17</f>
        <v>151</v>
      </c>
    </row>
    <row r="18" spans="1:11" s="8" customFormat="1" ht="15.75">
      <c r="A18" s="5">
        <v>12</v>
      </c>
      <c r="B18" s="158" t="s">
        <v>190</v>
      </c>
      <c r="C18" s="158">
        <v>2013</v>
      </c>
      <c r="D18" s="161" t="s">
        <v>157</v>
      </c>
      <c r="E18" s="158" t="s">
        <v>191</v>
      </c>
      <c r="F18" s="15">
        <v>142</v>
      </c>
      <c r="G18" s="15"/>
      <c r="H18" s="15"/>
      <c r="I18" s="15"/>
      <c r="J18" s="15"/>
      <c r="K18" s="7">
        <f>F18</f>
        <v>142</v>
      </c>
    </row>
    <row r="19" spans="1:11" s="8" customFormat="1" ht="15.75">
      <c r="A19" s="5">
        <v>12</v>
      </c>
      <c r="B19" s="158" t="s">
        <v>354</v>
      </c>
      <c r="C19" s="158">
        <v>2015</v>
      </c>
      <c r="D19" s="161" t="s">
        <v>225</v>
      </c>
      <c r="E19" s="158" t="s">
        <v>226</v>
      </c>
      <c r="F19" s="15"/>
      <c r="G19" s="15"/>
      <c r="H19" s="15">
        <v>142</v>
      </c>
      <c r="I19" s="15"/>
      <c r="J19" s="15"/>
      <c r="K19" s="7">
        <f>H19</f>
        <v>142</v>
      </c>
    </row>
    <row r="20" spans="1:11" s="8" customFormat="1" ht="15.75">
      <c r="A20" s="5">
        <v>14</v>
      </c>
      <c r="B20" s="158" t="s">
        <v>258</v>
      </c>
      <c r="C20" s="158">
        <v>2012</v>
      </c>
      <c r="D20" s="161" t="s">
        <v>252</v>
      </c>
      <c r="E20" s="158" t="s">
        <v>253</v>
      </c>
      <c r="F20" s="15"/>
      <c r="G20" s="15">
        <v>139</v>
      </c>
      <c r="H20" s="15"/>
      <c r="I20" s="15"/>
      <c r="J20" s="15"/>
      <c r="K20" s="7">
        <f>G20</f>
        <v>139</v>
      </c>
    </row>
    <row r="21" spans="1:11" s="8" customFormat="1" ht="15.75">
      <c r="A21" s="5">
        <v>14</v>
      </c>
      <c r="B21" s="158" t="s">
        <v>441</v>
      </c>
      <c r="C21" s="158">
        <v>2013</v>
      </c>
      <c r="D21" s="161" t="s">
        <v>410</v>
      </c>
      <c r="E21" s="158" t="s">
        <v>411</v>
      </c>
      <c r="F21" s="15"/>
      <c r="G21" s="15"/>
      <c r="H21" s="15"/>
      <c r="I21" s="15">
        <v>139</v>
      </c>
      <c r="J21" s="15"/>
      <c r="K21" s="7">
        <f>I21</f>
        <v>139</v>
      </c>
    </row>
    <row r="22" spans="1:11" s="8" customFormat="1" ht="15.75">
      <c r="A22" s="5">
        <v>16</v>
      </c>
      <c r="B22" s="158" t="s">
        <v>192</v>
      </c>
      <c r="C22" s="158">
        <v>2013</v>
      </c>
      <c r="D22" s="161" t="s">
        <v>157</v>
      </c>
      <c r="E22" s="158" t="s">
        <v>193</v>
      </c>
      <c r="F22" s="15">
        <v>138</v>
      </c>
      <c r="G22" s="15"/>
      <c r="H22" s="15"/>
      <c r="I22" s="15"/>
      <c r="J22" s="15"/>
      <c r="K22" s="7">
        <f>F22</f>
        <v>138</v>
      </c>
    </row>
    <row r="23" spans="1:11" s="8" customFormat="1" ht="15.75">
      <c r="A23" s="5">
        <v>17</v>
      </c>
      <c r="B23" s="158" t="s">
        <v>355</v>
      </c>
      <c r="C23" s="158">
        <v>2014</v>
      </c>
      <c r="D23" s="161" t="s">
        <v>225</v>
      </c>
      <c r="E23" s="158" t="s">
        <v>226</v>
      </c>
      <c r="F23" s="15"/>
      <c r="G23" s="15"/>
      <c r="H23" s="15">
        <v>138</v>
      </c>
      <c r="I23" s="15"/>
      <c r="J23" s="15"/>
      <c r="K23" s="7">
        <f>H23</f>
        <v>138</v>
      </c>
    </row>
    <row r="24" spans="1:11" s="8" customFormat="1" ht="15.75">
      <c r="A24" s="5">
        <v>18</v>
      </c>
      <c r="B24" s="158" t="s">
        <v>259</v>
      </c>
      <c r="C24" s="158">
        <v>2013</v>
      </c>
      <c r="D24" s="161" t="s">
        <v>252</v>
      </c>
      <c r="E24" s="158" t="s">
        <v>253</v>
      </c>
      <c r="F24" s="15"/>
      <c r="G24" s="15">
        <v>135</v>
      </c>
      <c r="H24" s="15"/>
      <c r="I24" s="15"/>
      <c r="J24" s="15"/>
      <c r="K24" s="7">
        <f>G24</f>
        <v>135</v>
      </c>
    </row>
    <row r="25" spans="1:11" s="8" customFormat="1" ht="15.75">
      <c r="A25" s="5">
        <v>18</v>
      </c>
      <c r="B25" s="158" t="s">
        <v>442</v>
      </c>
      <c r="C25" s="158">
        <v>2017</v>
      </c>
      <c r="D25" s="161" t="s">
        <v>410</v>
      </c>
      <c r="E25" s="158" t="s">
        <v>411</v>
      </c>
      <c r="F25" s="15"/>
      <c r="G25" s="15"/>
      <c r="H25" s="15"/>
      <c r="I25" s="15">
        <v>135</v>
      </c>
      <c r="J25" s="15"/>
      <c r="K25" s="7">
        <f>I25</f>
        <v>135</v>
      </c>
    </row>
    <row r="26" spans="1:11" s="8" customFormat="1" ht="15.75">
      <c r="A26" s="5">
        <v>20</v>
      </c>
      <c r="B26" s="158" t="s">
        <v>194</v>
      </c>
      <c r="C26" s="158">
        <v>2013</v>
      </c>
      <c r="D26" s="161" t="s">
        <v>157</v>
      </c>
      <c r="E26" s="158" t="s">
        <v>193</v>
      </c>
      <c r="F26" s="15">
        <v>134</v>
      </c>
      <c r="G26" s="15"/>
      <c r="H26" s="15"/>
      <c r="I26" s="15"/>
      <c r="J26" s="15"/>
      <c r="K26" s="7">
        <f>F26</f>
        <v>134</v>
      </c>
    </row>
    <row r="27" spans="1:11" s="8" customFormat="1" ht="15.75">
      <c r="A27" s="5">
        <v>20</v>
      </c>
      <c r="B27" s="158" t="s">
        <v>356</v>
      </c>
      <c r="C27" s="158">
        <v>2015</v>
      </c>
      <c r="D27" s="161" t="s">
        <v>225</v>
      </c>
      <c r="E27" s="158" t="s">
        <v>226</v>
      </c>
      <c r="F27" s="15"/>
      <c r="G27" s="15"/>
      <c r="H27" s="15">
        <v>134</v>
      </c>
      <c r="I27" s="15"/>
      <c r="J27" s="15"/>
      <c r="K27" s="7">
        <f>H27</f>
        <v>134</v>
      </c>
    </row>
    <row r="28" spans="1:11" s="8" customFormat="1" ht="15.75">
      <c r="A28" s="5">
        <v>22</v>
      </c>
      <c r="B28" s="158" t="s">
        <v>195</v>
      </c>
      <c r="C28" s="158">
        <v>2014</v>
      </c>
      <c r="D28" s="161" t="s">
        <v>157</v>
      </c>
      <c r="E28" s="158" t="s">
        <v>193</v>
      </c>
      <c r="F28" s="15">
        <v>130</v>
      </c>
      <c r="G28" s="15"/>
      <c r="H28" s="15"/>
      <c r="I28" s="15"/>
      <c r="J28" s="15"/>
      <c r="K28" s="7">
        <f>F28</f>
        <v>130</v>
      </c>
    </row>
    <row r="29" spans="1:11" s="8" customFormat="1" ht="15.75">
      <c r="A29" s="5">
        <v>22</v>
      </c>
      <c r="B29" s="158" t="s">
        <v>357</v>
      </c>
      <c r="C29" s="158">
        <v>2015</v>
      </c>
      <c r="D29" s="161" t="s">
        <v>225</v>
      </c>
      <c r="E29" s="158" t="s">
        <v>226</v>
      </c>
      <c r="F29" s="15"/>
      <c r="G29" s="15"/>
      <c r="H29" s="15">
        <v>130</v>
      </c>
      <c r="I29" s="15"/>
      <c r="J29" s="15"/>
      <c r="K29" s="7">
        <f>H29</f>
        <v>130</v>
      </c>
    </row>
    <row r="30" spans="1:11" s="8" customFormat="1" ht="15.75">
      <c r="A30" s="5">
        <v>24</v>
      </c>
      <c r="B30" s="158" t="s">
        <v>443</v>
      </c>
      <c r="C30" s="158">
        <v>2018</v>
      </c>
      <c r="D30" s="161" t="s">
        <v>410</v>
      </c>
      <c r="E30" s="158" t="s">
        <v>411</v>
      </c>
      <c r="F30" s="15"/>
      <c r="G30" s="15"/>
      <c r="H30" s="15"/>
      <c r="I30" s="15">
        <v>127</v>
      </c>
      <c r="J30" s="15"/>
      <c r="K30" s="7">
        <f>I30</f>
        <v>127</v>
      </c>
    </row>
    <row r="31" spans="1:11" s="8" customFormat="1" ht="15.75">
      <c r="A31" s="5">
        <v>25</v>
      </c>
      <c r="B31" s="158" t="s">
        <v>196</v>
      </c>
      <c r="C31" s="158">
        <v>2013</v>
      </c>
      <c r="D31" s="161" t="s">
        <v>157</v>
      </c>
      <c r="E31" s="158" t="s">
        <v>193</v>
      </c>
      <c r="F31" s="15">
        <v>126</v>
      </c>
      <c r="G31" s="15"/>
      <c r="H31" s="15"/>
      <c r="I31" s="15"/>
      <c r="J31" s="15"/>
      <c r="K31" s="7">
        <f>F31</f>
        <v>126</v>
      </c>
    </row>
    <row r="32" spans="1:11" s="8" customFormat="1" ht="15.75">
      <c r="A32" s="5">
        <v>25</v>
      </c>
      <c r="B32" s="158" t="s">
        <v>358</v>
      </c>
      <c r="C32" s="158">
        <v>2014</v>
      </c>
      <c r="D32" s="161" t="s">
        <v>225</v>
      </c>
      <c r="E32" s="158" t="s">
        <v>226</v>
      </c>
      <c r="F32" s="15"/>
      <c r="G32" s="15"/>
      <c r="H32" s="15">
        <v>126</v>
      </c>
      <c r="I32" s="15"/>
      <c r="J32" s="15"/>
      <c r="K32" s="7">
        <f>H32</f>
        <v>126</v>
      </c>
    </row>
    <row r="33" spans="1:11" s="8" customFormat="1" ht="15.75">
      <c r="A33" s="5">
        <v>27</v>
      </c>
      <c r="B33" s="158" t="s">
        <v>444</v>
      </c>
      <c r="C33" s="158">
        <v>2016</v>
      </c>
      <c r="D33" s="161" t="s">
        <v>410</v>
      </c>
      <c r="E33" s="158" t="s">
        <v>411</v>
      </c>
      <c r="F33" s="15"/>
      <c r="G33" s="15"/>
      <c r="H33" s="15"/>
      <c r="I33" s="15">
        <v>123</v>
      </c>
      <c r="J33" s="15"/>
      <c r="K33" s="7">
        <f>I33</f>
        <v>123</v>
      </c>
    </row>
    <row r="34" spans="1:11" s="8" customFormat="1" ht="15.75">
      <c r="A34" s="5">
        <v>28</v>
      </c>
      <c r="B34" s="158" t="s">
        <v>197</v>
      </c>
      <c r="C34" s="158">
        <v>2013</v>
      </c>
      <c r="D34" s="161" t="s">
        <v>157</v>
      </c>
      <c r="E34" s="158" t="s">
        <v>193</v>
      </c>
      <c r="F34" s="15">
        <v>122</v>
      </c>
      <c r="G34" s="2"/>
      <c r="H34" s="15"/>
      <c r="I34" s="2"/>
      <c r="J34" s="4"/>
      <c r="K34" s="7">
        <f>F34</f>
        <v>122</v>
      </c>
    </row>
    <row r="35" spans="1:11" s="8" customFormat="1" ht="15.75">
      <c r="A35" s="5">
        <v>28</v>
      </c>
      <c r="B35" s="158" t="s">
        <v>359</v>
      </c>
      <c r="C35" s="158">
        <v>2016</v>
      </c>
      <c r="D35" s="161" t="s">
        <v>225</v>
      </c>
      <c r="E35" s="158" t="s">
        <v>226</v>
      </c>
      <c r="F35" s="15"/>
      <c r="G35" s="15"/>
      <c r="H35" s="15">
        <v>122</v>
      </c>
      <c r="I35" s="15"/>
      <c r="J35" s="15"/>
      <c r="K35" s="7">
        <f>H35</f>
        <v>122</v>
      </c>
    </row>
    <row r="36" spans="1:11" s="8" customFormat="1" ht="15.75">
      <c r="A36" s="5">
        <v>30</v>
      </c>
      <c r="B36" s="158" t="s">
        <v>263</v>
      </c>
      <c r="C36" s="158">
        <v>2013</v>
      </c>
      <c r="D36" s="161" t="s">
        <v>252</v>
      </c>
      <c r="E36" s="158" t="s">
        <v>253</v>
      </c>
      <c r="F36" s="15"/>
      <c r="G36" s="15">
        <v>119</v>
      </c>
      <c r="H36" s="15"/>
      <c r="I36" s="15"/>
      <c r="J36" s="15"/>
      <c r="K36" s="7">
        <f>G36</f>
        <v>119</v>
      </c>
    </row>
    <row r="37" spans="1:11" s="8" customFormat="1" ht="15.75">
      <c r="A37" s="5">
        <v>31</v>
      </c>
      <c r="B37" s="158" t="s">
        <v>200</v>
      </c>
      <c r="C37" s="158">
        <v>2013</v>
      </c>
      <c r="D37" s="161" t="s">
        <v>157</v>
      </c>
      <c r="E37" s="158" t="s">
        <v>193</v>
      </c>
      <c r="F37" s="15">
        <v>114</v>
      </c>
      <c r="G37" s="2"/>
      <c r="H37" s="15"/>
      <c r="I37" s="2"/>
      <c r="J37" s="4"/>
      <c r="K37" s="7">
        <f>F37</f>
        <v>114</v>
      </c>
    </row>
    <row r="38" spans="1:11" s="8" customFormat="1" ht="15.75">
      <c r="A38" s="5">
        <v>32</v>
      </c>
      <c r="B38" s="158" t="s">
        <v>360</v>
      </c>
      <c r="C38" s="158">
        <v>2015</v>
      </c>
      <c r="D38" s="161" t="s">
        <v>330</v>
      </c>
      <c r="E38" s="158" t="s">
        <v>199</v>
      </c>
      <c r="F38" s="15"/>
      <c r="G38" s="15"/>
      <c r="H38" s="15">
        <f>111</f>
        <v>111</v>
      </c>
      <c r="I38" s="15"/>
      <c r="J38" s="15"/>
      <c r="K38" s="7">
        <f>H38</f>
        <v>111</v>
      </c>
    </row>
    <row r="39" spans="1:11" s="8" customFormat="1" ht="15.75">
      <c r="A39" s="5">
        <v>33</v>
      </c>
      <c r="B39" s="158" t="s">
        <v>264</v>
      </c>
      <c r="C39" s="158">
        <v>2012</v>
      </c>
      <c r="D39" s="161" t="s">
        <v>252</v>
      </c>
      <c r="E39" s="158" t="s">
        <v>253</v>
      </c>
      <c r="F39" s="15"/>
      <c r="G39" s="15">
        <v>109</v>
      </c>
      <c r="H39" s="15"/>
      <c r="I39" s="15"/>
      <c r="J39" s="15"/>
      <c r="K39" s="7">
        <f>G39</f>
        <v>109</v>
      </c>
    </row>
    <row r="40" spans="1:11" s="8" customFormat="1" ht="15.75">
      <c r="A40" s="5">
        <v>33</v>
      </c>
      <c r="B40" s="158" t="s">
        <v>266</v>
      </c>
      <c r="C40" s="158">
        <v>2013</v>
      </c>
      <c r="D40" s="161" t="s">
        <v>252</v>
      </c>
      <c r="E40" s="158" t="s">
        <v>253</v>
      </c>
      <c r="F40" s="15"/>
      <c r="G40" s="15">
        <v>109</v>
      </c>
      <c r="H40" s="15"/>
      <c r="I40" s="15"/>
      <c r="J40" s="15"/>
      <c r="K40" s="7">
        <f>G40</f>
        <v>109</v>
      </c>
    </row>
    <row r="41" spans="1:11" s="8" customFormat="1" ht="15.75">
      <c r="A41" s="5">
        <v>35</v>
      </c>
      <c r="B41" s="158" t="s">
        <v>201</v>
      </c>
      <c r="C41" s="158">
        <v>2015</v>
      </c>
      <c r="D41" s="161" t="s">
        <v>157</v>
      </c>
      <c r="E41" s="158" t="s">
        <v>193</v>
      </c>
      <c r="F41" s="15">
        <v>107</v>
      </c>
      <c r="G41" s="15"/>
      <c r="H41" s="15"/>
      <c r="I41" s="15"/>
      <c r="J41" s="15"/>
      <c r="K41" s="7">
        <f>F41</f>
        <v>107</v>
      </c>
    </row>
    <row r="42" spans="1:11" s="8" customFormat="1" ht="15.75">
      <c r="A42" s="5">
        <v>35</v>
      </c>
      <c r="B42" s="158" t="s">
        <v>445</v>
      </c>
      <c r="C42" s="158">
        <v>2016</v>
      </c>
      <c r="D42" s="161" t="s">
        <v>329</v>
      </c>
      <c r="E42" s="158" t="s">
        <v>199</v>
      </c>
      <c r="F42" s="15"/>
      <c r="G42" s="15"/>
      <c r="H42" s="15"/>
      <c r="I42" s="15">
        <f>107</f>
        <v>107</v>
      </c>
      <c r="J42" s="15"/>
      <c r="K42" s="7">
        <f>I42</f>
        <v>107</v>
      </c>
    </row>
    <row r="43" spans="1:11" s="8" customFormat="1" ht="15.75">
      <c r="A43" s="5">
        <v>35</v>
      </c>
      <c r="B43" s="158" t="s">
        <v>446</v>
      </c>
      <c r="C43" s="158">
        <v>2015</v>
      </c>
      <c r="D43" s="161" t="s">
        <v>410</v>
      </c>
      <c r="E43" s="158" t="s">
        <v>411</v>
      </c>
      <c r="F43" s="15"/>
      <c r="G43" s="15"/>
      <c r="H43" s="15"/>
      <c r="I43" s="15">
        <v>107</v>
      </c>
      <c r="J43" s="15"/>
      <c r="K43" s="7">
        <f>I43</f>
        <v>107</v>
      </c>
    </row>
    <row r="44" spans="1:11" s="8" customFormat="1" ht="15.75">
      <c r="A44" s="5">
        <v>35</v>
      </c>
      <c r="B44" s="158" t="s">
        <v>447</v>
      </c>
      <c r="C44" s="158">
        <v>2015</v>
      </c>
      <c r="D44" s="161" t="s">
        <v>410</v>
      </c>
      <c r="E44" s="158" t="s">
        <v>411</v>
      </c>
      <c r="F44" s="15"/>
      <c r="G44" s="15"/>
      <c r="H44" s="15"/>
      <c r="I44" s="15">
        <v>107</v>
      </c>
      <c r="J44" s="15"/>
      <c r="K44" s="7">
        <f>I44</f>
        <v>107</v>
      </c>
    </row>
    <row r="45" spans="1:11" s="8" customFormat="1" ht="15.75">
      <c r="A45" s="5">
        <v>39</v>
      </c>
      <c r="B45" s="158" t="s">
        <v>361</v>
      </c>
      <c r="C45" s="158">
        <v>2016</v>
      </c>
      <c r="D45" s="161" t="s">
        <v>330</v>
      </c>
      <c r="E45" s="158" t="s">
        <v>199</v>
      </c>
      <c r="F45" s="15"/>
      <c r="G45" s="15"/>
      <c r="H45" s="15">
        <f>103</f>
        <v>103</v>
      </c>
      <c r="I45" s="15"/>
      <c r="J45" s="15"/>
      <c r="K45" s="7">
        <f>H45</f>
        <v>103</v>
      </c>
    </row>
    <row r="46" spans="1:11" s="8" customFormat="1" ht="15.75">
      <c r="A46" s="5">
        <v>40</v>
      </c>
      <c r="B46" s="158" t="s">
        <v>203</v>
      </c>
      <c r="C46" s="158">
        <v>2013</v>
      </c>
      <c r="D46" s="161" t="s">
        <v>157</v>
      </c>
      <c r="E46" s="158" t="s">
        <v>193</v>
      </c>
      <c r="F46" s="15">
        <v>99</v>
      </c>
      <c r="G46" s="15"/>
      <c r="H46" s="15"/>
      <c r="I46" s="15"/>
      <c r="J46" s="15"/>
      <c r="K46" s="7">
        <f>F46</f>
        <v>99</v>
      </c>
    </row>
    <row r="47" spans="1:11" s="8" customFormat="1" ht="15.75">
      <c r="A47" s="5">
        <v>41</v>
      </c>
      <c r="B47" s="158" t="s">
        <v>268</v>
      </c>
      <c r="C47" s="158">
        <v>2012</v>
      </c>
      <c r="D47" s="161" t="s">
        <v>252</v>
      </c>
      <c r="E47" s="158" t="s">
        <v>253</v>
      </c>
      <c r="F47" s="15"/>
      <c r="G47" s="15">
        <v>97</v>
      </c>
      <c r="H47" s="15"/>
      <c r="I47" s="15"/>
      <c r="J47" s="15"/>
      <c r="K47" s="7">
        <f>G47</f>
        <v>97</v>
      </c>
    </row>
    <row r="48" spans="1:11" s="8" customFormat="1" ht="15.75">
      <c r="A48" s="5">
        <v>41</v>
      </c>
      <c r="B48" s="158" t="s">
        <v>269</v>
      </c>
      <c r="C48" s="158">
        <v>2013</v>
      </c>
      <c r="D48" s="161" t="s">
        <v>272</v>
      </c>
      <c r="E48" s="158" t="s">
        <v>272</v>
      </c>
      <c r="F48" s="15"/>
      <c r="G48" s="15">
        <v>97</v>
      </c>
      <c r="H48" s="15"/>
      <c r="I48" s="15"/>
      <c r="J48" s="15"/>
      <c r="K48" s="7">
        <f>G48</f>
        <v>97</v>
      </c>
    </row>
    <row r="49" spans="1:11" s="8" customFormat="1" ht="15.75">
      <c r="A49" s="5">
        <v>43</v>
      </c>
      <c r="B49" s="158" t="s">
        <v>362</v>
      </c>
      <c r="C49" s="158">
        <v>2017</v>
      </c>
      <c r="D49" s="161" t="s">
        <v>330</v>
      </c>
      <c r="E49" s="158" t="s">
        <v>199</v>
      </c>
      <c r="F49" s="15"/>
      <c r="G49" s="15"/>
      <c r="H49" s="15">
        <f>89</f>
        <v>89</v>
      </c>
      <c r="I49" s="15"/>
      <c r="J49" s="15"/>
      <c r="K49" s="7">
        <f>H49</f>
        <v>89</v>
      </c>
    </row>
    <row r="50" spans="1:11" s="8" customFormat="1" ht="15.75">
      <c r="A50" s="5">
        <v>43</v>
      </c>
      <c r="B50" s="158" t="s">
        <v>363</v>
      </c>
      <c r="C50" s="158">
        <v>2016</v>
      </c>
      <c r="D50" s="161" t="s">
        <v>330</v>
      </c>
      <c r="E50" s="158" t="s">
        <v>199</v>
      </c>
      <c r="F50" s="15"/>
      <c r="G50" s="15"/>
      <c r="H50" s="15">
        <f>89</f>
        <v>89</v>
      </c>
      <c r="I50" s="15"/>
      <c r="J50" s="15"/>
      <c r="K50" s="7">
        <f>H50</f>
        <v>89</v>
      </c>
    </row>
    <row r="51" spans="1:11" s="8" customFormat="1" ht="15.75">
      <c r="A51" s="5">
        <v>45</v>
      </c>
      <c r="B51" s="158" t="s">
        <v>206</v>
      </c>
      <c r="C51" s="158">
        <v>2015</v>
      </c>
      <c r="D51" s="161" t="s">
        <v>157</v>
      </c>
      <c r="E51" s="158" t="s">
        <v>193</v>
      </c>
      <c r="F51" s="15">
        <v>88</v>
      </c>
      <c r="G51" s="15"/>
      <c r="H51" s="15"/>
      <c r="I51" s="15"/>
      <c r="J51" s="15"/>
      <c r="K51" s="7">
        <f>F51</f>
        <v>88</v>
      </c>
    </row>
    <row r="52" spans="1:11" s="8" customFormat="1" ht="15.75">
      <c r="A52" s="5">
        <v>45</v>
      </c>
      <c r="B52" s="158" t="s">
        <v>270</v>
      </c>
      <c r="C52" s="158">
        <v>2013</v>
      </c>
      <c r="D52" s="161" t="s">
        <v>252</v>
      </c>
      <c r="E52" s="158" t="s">
        <v>253</v>
      </c>
      <c r="F52" s="15"/>
      <c r="G52" s="15">
        <v>88</v>
      </c>
      <c r="H52" s="15"/>
      <c r="I52" s="15"/>
      <c r="J52" s="15"/>
      <c r="K52" s="7">
        <f>G52</f>
        <v>88</v>
      </c>
    </row>
    <row r="53" spans="1:11" s="8" customFormat="1" ht="15.75">
      <c r="A53" s="5">
        <v>45</v>
      </c>
      <c r="B53" s="158" t="s">
        <v>271</v>
      </c>
      <c r="C53" s="158">
        <v>2013</v>
      </c>
      <c r="D53" s="161" t="s">
        <v>252</v>
      </c>
      <c r="E53" s="158" t="s">
        <v>253</v>
      </c>
      <c r="F53" s="15"/>
      <c r="G53" s="15">
        <v>88</v>
      </c>
      <c r="H53" s="15"/>
      <c r="I53" s="15"/>
      <c r="J53" s="15"/>
      <c r="K53" s="7">
        <f>G53</f>
        <v>88</v>
      </c>
    </row>
    <row r="54" spans="1:11" s="8" customFormat="1" ht="15.75">
      <c r="A54" s="5">
        <v>48</v>
      </c>
      <c r="B54" s="158" t="s">
        <v>448</v>
      </c>
      <c r="C54" s="158">
        <v>2014</v>
      </c>
      <c r="D54" s="161" t="s">
        <v>449</v>
      </c>
      <c r="E54" s="158" t="s">
        <v>450</v>
      </c>
      <c r="F54" s="15"/>
      <c r="G54" s="15"/>
      <c r="H54" s="15"/>
      <c r="I54" s="15">
        <v>87</v>
      </c>
      <c r="J54" s="15"/>
      <c r="K54" s="7">
        <f>I54</f>
        <v>87</v>
      </c>
    </row>
    <row r="55" spans="1:11" s="8" customFormat="1" ht="15.75">
      <c r="A55" s="5">
        <v>48</v>
      </c>
      <c r="B55" s="158" t="s">
        <v>451</v>
      </c>
      <c r="C55" s="158">
        <v>2014</v>
      </c>
      <c r="D55" s="161" t="s">
        <v>329</v>
      </c>
      <c r="E55" s="158" t="s">
        <v>199</v>
      </c>
      <c r="F55" s="15"/>
      <c r="G55" s="15"/>
      <c r="H55" s="15"/>
      <c r="I55" s="15">
        <v>87</v>
      </c>
      <c r="J55" s="15"/>
      <c r="K55" s="7">
        <f>I55</f>
        <v>87</v>
      </c>
    </row>
    <row r="56" spans="1:11" s="8" customFormat="1" ht="15.75">
      <c r="A56" s="124"/>
      <c r="B56" s="166"/>
      <c r="C56" s="166"/>
      <c r="D56" s="133"/>
      <c r="E56" s="166"/>
      <c r="F56" s="30"/>
      <c r="G56" s="30"/>
      <c r="H56" s="30"/>
      <c r="I56" s="30"/>
      <c r="J56" s="30"/>
      <c r="K56" s="151"/>
    </row>
    <row r="57" spans="1:11" s="8" customFormat="1" ht="15.75">
      <c r="A57" s="124"/>
      <c r="B57" s="166"/>
      <c r="C57" s="166"/>
      <c r="D57" s="133"/>
      <c r="E57" s="166"/>
      <c r="F57" s="30"/>
      <c r="G57" s="30"/>
      <c r="H57" s="30"/>
      <c r="I57" s="30"/>
      <c r="J57" s="30"/>
      <c r="K57" s="151"/>
    </row>
    <row r="58" spans="1:11" s="8" customFormat="1" ht="15.75">
      <c r="A58" s="124"/>
      <c r="B58" s="166"/>
      <c r="C58" s="166"/>
      <c r="D58" s="133"/>
      <c r="E58" s="166"/>
      <c r="F58" s="30"/>
      <c r="G58" s="30"/>
      <c r="H58" s="30"/>
      <c r="I58" s="30"/>
      <c r="J58" s="30"/>
      <c r="K58" s="151"/>
    </row>
    <row r="60" spans="1:11" ht="23.25">
      <c r="A60" s="189" t="s">
        <v>364</v>
      </c>
      <c r="B60" s="189"/>
      <c r="C60" s="189"/>
      <c r="D60" s="189"/>
      <c r="E60" s="189"/>
      <c r="F60" s="189"/>
      <c r="G60" s="189"/>
      <c r="H60" s="189"/>
      <c r="I60" s="189"/>
      <c r="J60" s="189"/>
      <c r="K60" s="189"/>
    </row>
    <row r="61" spans="1:11" ht="76.5">
      <c r="A61" s="5" t="s">
        <v>1</v>
      </c>
      <c r="B61" s="159"/>
      <c r="C61" s="159"/>
      <c r="D61" s="159"/>
      <c r="E61" s="160"/>
      <c r="F61" s="2" t="s">
        <v>159</v>
      </c>
      <c r="G61" s="2" t="s">
        <v>249</v>
      </c>
      <c r="H61" s="2" t="s">
        <v>328</v>
      </c>
      <c r="I61" s="4" t="s">
        <v>416</v>
      </c>
      <c r="J61" s="4"/>
      <c r="K61" s="7" t="s">
        <v>565</v>
      </c>
    </row>
    <row r="62" spans="1:11" s="8" customFormat="1" ht="15.75">
      <c r="A62" s="5">
        <v>1</v>
      </c>
      <c r="B62" s="158" t="s">
        <v>366</v>
      </c>
      <c r="C62" s="158">
        <v>2012</v>
      </c>
      <c r="D62" s="161" t="s">
        <v>330</v>
      </c>
      <c r="E62" s="158"/>
      <c r="F62" s="15"/>
      <c r="G62" s="15"/>
      <c r="H62" s="15">
        <f>99</f>
        <v>99</v>
      </c>
      <c r="I62" s="15">
        <f>97</f>
        <v>97</v>
      </c>
      <c r="J62" s="15"/>
      <c r="K62" s="7">
        <f>H62+I62</f>
        <v>196</v>
      </c>
    </row>
    <row r="63" spans="1:11" s="8" customFormat="1" ht="15.75">
      <c r="A63" s="5">
        <v>1</v>
      </c>
      <c r="B63" s="158" t="s">
        <v>365</v>
      </c>
      <c r="C63" s="158">
        <v>2012</v>
      </c>
      <c r="D63" s="161" t="s">
        <v>330</v>
      </c>
      <c r="E63" s="158"/>
      <c r="F63" s="15"/>
      <c r="G63" s="15"/>
      <c r="H63" s="15">
        <f>103</f>
        <v>103</v>
      </c>
      <c r="I63" s="15">
        <f>93</f>
        <v>93</v>
      </c>
      <c r="J63" s="15"/>
      <c r="K63" s="7">
        <f>H63+I63</f>
        <v>196</v>
      </c>
    </row>
    <row r="64" spans="1:11" s="8" customFormat="1" ht="15.75">
      <c r="A64" s="5">
        <v>3</v>
      </c>
      <c r="B64" s="158" t="s">
        <v>208</v>
      </c>
      <c r="C64" s="158">
        <v>2011</v>
      </c>
      <c r="D64" s="161" t="s">
        <v>157</v>
      </c>
      <c r="E64" s="158" t="s">
        <v>191</v>
      </c>
      <c r="F64" s="15">
        <v>148</v>
      </c>
      <c r="G64" s="15"/>
      <c r="H64" s="15"/>
      <c r="I64" s="15"/>
      <c r="J64" s="15"/>
      <c r="K64" s="7">
        <f t="shared" ref="K64:K70" si="0">F64</f>
        <v>148</v>
      </c>
    </row>
    <row r="65" spans="1:11" s="8" customFormat="1" ht="15.75">
      <c r="A65" s="5">
        <v>4</v>
      </c>
      <c r="B65" s="158" t="s">
        <v>209</v>
      </c>
      <c r="C65" s="158">
        <v>2012</v>
      </c>
      <c r="D65" s="161" t="s">
        <v>157</v>
      </c>
      <c r="E65" s="158" t="s">
        <v>191</v>
      </c>
      <c r="F65" s="15">
        <v>144</v>
      </c>
      <c r="G65" s="2"/>
      <c r="H65" s="15"/>
      <c r="I65" s="2"/>
      <c r="J65" s="4"/>
      <c r="K65" s="7">
        <f t="shared" si="0"/>
        <v>144</v>
      </c>
    </row>
    <row r="66" spans="1:11" s="8" customFormat="1" ht="15.75">
      <c r="A66" s="5">
        <v>5</v>
      </c>
      <c r="B66" s="158" t="s">
        <v>210</v>
      </c>
      <c r="C66" s="158">
        <v>2010</v>
      </c>
      <c r="D66" s="161" t="s">
        <v>157</v>
      </c>
      <c r="E66" s="158" t="s">
        <v>191</v>
      </c>
      <c r="F66" s="15">
        <v>140</v>
      </c>
      <c r="G66" s="2"/>
      <c r="H66" s="15"/>
      <c r="I66" s="2"/>
      <c r="J66" s="4"/>
      <c r="K66" s="7">
        <f t="shared" si="0"/>
        <v>140</v>
      </c>
    </row>
    <row r="67" spans="1:11" s="8" customFormat="1" ht="15.75">
      <c r="A67" s="5">
        <v>6</v>
      </c>
      <c r="B67" s="158" t="s">
        <v>211</v>
      </c>
      <c r="C67" s="158">
        <v>2010</v>
      </c>
      <c r="D67" s="161" t="s">
        <v>157</v>
      </c>
      <c r="E67" s="158" t="s">
        <v>191</v>
      </c>
      <c r="F67" s="15">
        <v>136</v>
      </c>
      <c r="G67" s="2"/>
      <c r="H67" s="15"/>
      <c r="I67" s="2"/>
      <c r="J67" s="4"/>
      <c r="K67" s="7">
        <f t="shared" si="0"/>
        <v>136</v>
      </c>
    </row>
    <row r="68" spans="1:11" s="8" customFormat="1" ht="15.75">
      <c r="A68" s="5">
        <v>7</v>
      </c>
      <c r="B68" s="158" t="s">
        <v>212</v>
      </c>
      <c r="C68" s="158">
        <v>2012</v>
      </c>
      <c r="D68" s="161" t="s">
        <v>157</v>
      </c>
      <c r="E68" s="158" t="s">
        <v>191</v>
      </c>
      <c r="F68" s="15">
        <v>132</v>
      </c>
      <c r="G68" s="15"/>
      <c r="H68" s="15"/>
      <c r="I68" s="15"/>
      <c r="J68" s="15"/>
      <c r="K68" s="7">
        <f t="shared" si="0"/>
        <v>132</v>
      </c>
    </row>
    <row r="69" spans="1:11" s="8" customFormat="1" ht="15.75">
      <c r="A69" s="5">
        <v>8</v>
      </c>
      <c r="B69" s="158" t="s">
        <v>213</v>
      </c>
      <c r="C69" s="158">
        <v>2011</v>
      </c>
      <c r="D69" s="161" t="s">
        <v>157</v>
      </c>
      <c r="E69" s="158" t="s">
        <v>193</v>
      </c>
      <c r="F69" s="15">
        <v>128</v>
      </c>
      <c r="G69" s="2"/>
      <c r="H69" s="15"/>
      <c r="I69" s="2"/>
      <c r="J69" s="4"/>
      <c r="K69" s="7">
        <f t="shared" si="0"/>
        <v>128</v>
      </c>
    </row>
    <row r="70" spans="1:11" s="8" customFormat="1" ht="15.75">
      <c r="A70" s="5">
        <v>9</v>
      </c>
      <c r="B70" s="158" t="s">
        <v>214</v>
      </c>
      <c r="C70" s="158">
        <v>2012</v>
      </c>
      <c r="D70" s="161" t="s">
        <v>157</v>
      </c>
      <c r="E70" s="158" t="s">
        <v>191</v>
      </c>
      <c r="F70" s="15">
        <v>124</v>
      </c>
      <c r="G70" s="15"/>
      <c r="H70" s="15"/>
      <c r="I70" s="15"/>
      <c r="J70" s="15"/>
      <c r="K70" s="7">
        <f t="shared" si="0"/>
        <v>124</v>
      </c>
    </row>
    <row r="71" spans="1:11" s="8" customFormat="1" ht="15.75">
      <c r="A71" s="5">
        <v>10</v>
      </c>
      <c r="B71" s="158" t="s">
        <v>452</v>
      </c>
      <c r="C71" s="158">
        <v>2011</v>
      </c>
      <c r="D71" s="161" t="s">
        <v>566</v>
      </c>
      <c r="E71" s="1" t="s">
        <v>567</v>
      </c>
      <c r="F71" s="15"/>
      <c r="G71" s="15"/>
      <c r="H71" s="15"/>
      <c r="I71" s="15">
        <f>121</f>
        <v>121</v>
      </c>
      <c r="J71" s="15"/>
      <c r="K71" s="7">
        <f>I71</f>
        <v>121</v>
      </c>
    </row>
    <row r="72" spans="1:11" s="8" customFormat="1" ht="15.75">
      <c r="A72" s="5">
        <v>11</v>
      </c>
      <c r="B72" s="158" t="s">
        <v>215</v>
      </c>
      <c r="C72" s="158">
        <v>2011</v>
      </c>
      <c r="D72" s="161" t="s">
        <v>157</v>
      </c>
      <c r="E72" s="158" t="s">
        <v>191</v>
      </c>
      <c r="F72" s="15">
        <v>117</v>
      </c>
      <c r="G72" s="2"/>
      <c r="H72" s="15"/>
      <c r="I72" s="2"/>
      <c r="J72" s="4"/>
      <c r="K72" s="7">
        <f>F72</f>
        <v>117</v>
      </c>
    </row>
    <row r="73" spans="1:11" s="8" customFormat="1" ht="15.75">
      <c r="A73" s="5">
        <v>11</v>
      </c>
      <c r="B73" s="158" t="s">
        <v>216</v>
      </c>
      <c r="C73" s="158">
        <v>2011</v>
      </c>
      <c r="D73" s="161" t="s">
        <v>157</v>
      </c>
      <c r="E73" s="158" t="s">
        <v>191</v>
      </c>
      <c r="F73" s="15">
        <v>117</v>
      </c>
      <c r="G73" s="15"/>
      <c r="H73" s="15"/>
      <c r="I73" s="15"/>
      <c r="J73" s="15"/>
      <c r="K73" s="7">
        <f>F73</f>
        <v>117</v>
      </c>
    </row>
    <row r="74" spans="1:11" s="8" customFormat="1" ht="15.75">
      <c r="A74" s="5">
        <v>11</v>
      </c>
      <c r="B74" s="158" t="s">
        <v>258</v>
      </c>
      <c r="C74" s="158">
        <v>2012</v>
      </c>
      <c r="D74" s="161" t="s">
        <v>410</v>
      </c>
      <c r="E74" s="158" t="s">
        <v>411</v>
      </c>
      <c r="F74" s="15"/>
      <c r="G74" s="15"/>
      <c r="H74" s="15"/>
      <c r="I74" s="15">
        <v>117</v>
      </c>
      <c r="J74" s="15"/>
      <c r="K74" s="7">
        <f>I74</f>
        <v>117</v>
      </c>
    </row>
    <row r="75" spans="1:11" s="8" customFormat="1" ht="15.75">
      <c r="A75" s="5">
        <v>14</v>
      </c>
      <c r="B75" s="158" t="s">
        <v>453</v>
      </c>
      <c r="C75" s="158">
        <v>2011</v>
      </c>
      <c r="D75" s="161" t="s">
        <v>410</v>
      </c>
      <c r="E75" s="158" t="s">
        <v>411</v>
      </c>
      <c r="F75" s="15"/>
      <c r="G75" s="15"/>
      <c r="H75" s="15"/>
      <c r="I75" s="15">
        <v>113</v>
      </c>
      <c r="J75" s="15"/>
      <c r="K75" s="7">
        <f>I75</f>
        <v>113</v>
      </c>
    </row>
    <row r="76" spans="1:11" s="8" customFormat="1" ht="15.75">
      <c r="A76" s="5">
        <v>15</v>
      </c>
      <c r="B76" s="158" t="s">
        <v>217</v>
      </c>
      <c r="C76" s="158">
        <v>2012</v>
      </c>
      <c r="D76" s="161" t="s">
        <v>157</v>
      </c>
      <c r="E76" s="158" t="s">
        <v>191</v>
      </c>
      <c r="F76" s="15">
        <v>109</v>
      </c>
      <c r="G76" s="2"/>
      <c r="H76" s="15"/>
      <c r="I76" s="2"/>
      <c r="J76" s="4"/>
      <c r="K76" s="7">
        <f>F76</f>
        <v>109</v>
      </c>
    </row>
    <row r="77" spans="1:11" s="8" customFormat="1" ht="15.75">
      <c r="A77" s="5">
        <v>15</v>
      </c>
      <c r="B77" s="158" t="s">
        <v>218</v>
      </c>
      <c r="C77" s="158">
        <v>2012</v>
      </c>
      <c r="D77" s="161" t="s">
        <v>157</v>
      </c>
      <c r="E77" s="158" t="s">
        <v>191</v>
      </c>
      <c r="F77" s="15">
        <v>109</v>
      </c>
      <c r="G77" s="2"/>
      <c r="H77" s="15"/>
      <c r="I77" s="2"/>
      <c r="J77" s="4"/>
      <c r="K77" s="7">
        <f>F77</f>
        <v>109</v>
      </c>
    </row>
    <row r="78" spans="1:11" s="8" customFormat="1" ht="15.75">
      <c r="A78" s="5">
        <v>15</v>
      </c>
      <c r="B78" s="158" t="s">
        <v>454</v>
      </c>
      <c r="C78" s="158">
        <v>2012</v>
      </c>
      <c r="D78" s="161" t="s">
        <v>410</v>
      </c>
      <c r="E78" s="158" t="s">
        <v>411</v>
      </c>
      <c r="F78" s="15"/>
      <c r="G78" s="15"/>
      <c r="H78" s="15"/>
      <c r="I78" s="15">
        <v>109</v>
      </c>
      <c r="J78" s="15"/>
      <c r="K78" s="7">
        <f>I78</f>
        <v>109</v>
      </c>
    </row>
    <row r="79" spans="1:11" s="8" customFormat="1" ht="15.75">
      <c r="A79" s="5">
        <v>18</v>
      </c>
      <c r="B79" s="158" t="s">
        <v>273</v>
      </c>
      <c r="C79" s="158">
        <v>2010</v>
      </c>
      <c r="D79" s="161" t="s">
        <v>252</v>
      </c>
      <c r="E79" s="158" t="s">
        <v>253</v>
      </c>
      <c r="F79" s="15"/>
      <c r="G79" s="15">
        <v>106</v>
      </c>
      <c r="H79" s="15"/>
      <c r="I79" s="15"/>
      <c r="J79" s="15"/>
      <c r="K79" s="7">
        <f>G79</f>
        <v>106</v>
      </c>
    </row>
    <row r="80" spans="1:11" s="8" customFormat="1" ht="15.75">
      <c r="A80" s="5">
        <v>19</v>
      </c>
      <c r="B80" s="158" t="s">
        <v>455</v>
      </c>
      <c r="C80" s="158">
        <v>2012</v>
      </c>
      <c r="D80" s="161" t="s">
        <v>410</v>
      </c>
      <c r="E80" s="158" t="s">
        <v>411</v>
      </c>
      <c r="F80" s="15"/>
      <c r="G80" s="15"/>
      <c r="H80" s="15"/>
      <c r="I80" s="15">
        <v>105</v>
      </c>
      <c r="J80" s="15"/>
      <c r="K80" s="7">
        <f>I80</f>
        <v>105</v>
      </c>
    </row>
    <row r="81" spans="1:11" s="8" customFormat="1" ht="15.75">
      <c r="A81" s="5">
        <v>20</v>
      </c>
      <c r="B81" s="158" t="s">
        <v>274</v>
      </c>
      <c r="C81" s="158">
        <v>2010</v>
      </c>
      <c r="D81" s="161" t="s">
        <v>252</v>
      </c>
      <c r="E81" s="158" t="s">
        <v>253</v>
      </c>
      <c r="F81" s="15"/>
      <c r="G81" s="15">
        <v>102</v>
      </c>
      <c r="H81" s="15"/>
      <c r="I81" s="15"/>
      <c r="J81" s="15"/>
      <c r="K81" s="7">
        <f>G81</f>
        <v>102</v>
      </c>
    </row>
    <row r="82" spans="1:11" s="8" customFormat="1" ht="15.75">
      <c r="A82" s="5">
        <v>21</v>
      </c>
      <c r="B82" s="158" t="s">
        <v>456</v>
      </c>
      <c r="C82" s="158">
        <v>2011</v>
      </c>
      <c r="D82" s="161" t="s">
        <v>329</v>
      </c>
      <c r="E82" s="158" t="s">
        <v>199</v>
      </c>
      <c r="F82" s="15"/>
      <c r="G82" s="15"/>
      <c r="H82" s="15"/>
      <c r="I82" s="15">
        <v>101</v>
      </c>
      <c r="J82" s="15"/>
      <c r="K82" s="7">
        <f>I82</f>
        <v>101</v>
      </c>
    </row>
    <row r="83" spans="1:11" s="8" customFormat="1" ht="15.75">
      <c r="A83" s="5">
        <v>22</v>
      </c>
      <c r="B83" s="158" t="s">
        <v>275</v>
      </c>
      <c r="C83" s="158">
        <v>2010</v>
      </c>
      <c r="D83" s="161" t="s">
        <v>276</v>
      </c>
      <c r="E83" s="158" t="s">
        <v>277</v>
      </c>
      <c r="F83" s="15"/>
      <c r="G83" s="15">
        <v>98</v>
      </c>
      <c r="H83" s="15"/>
      <c r="I83" s="15"/>
      <c r="J83" s="15"/>
      <c r="K83" s="7">
        <f>G83</f>
        <v>98</v>
      </c>
    </row>
    <row r="84" spans="1:11" s="8" customFormat="1" ht="15.75">
      <c r="A84" s="5">
        <v>23</v>
      </c>
      <c r="B84" s="158" t="s">
        <v>219</v>
      </c>
      <c r="C84" s="158">
        <v>2012</v>
      </c>
      <c r="D84" s="161" t="s">
        <v>157</v>
      </c>
      <c r="E84" s="158" t="s">
        <v>191</v>
      </c>
      <c r="F84" s="15">
        <v>89</v>
      </c>
      <c r="G84" s="15"/>
      <c r="H84" s="15"/>
      <c r="I84" s="15"/>
      <c r="J84" s="15"/>
      <c r="K84" s="7">
        <f>F84</f>
        <v>89</v>
      </c>
    </row>
    <row r="85" spans="1:11" s="8" customFormat="1" ht="15.75">
      <c r="A85" s="5">
        <v>23</v>
      </c>
      <c r="B85" s="158" t="s">
        <v>220</v>
      </c>
      <c r="C85" s="158">
        <v>2011</v>
      </c>
      <c r="D85" s="161" t="s">
        <v>157</v>
      </c>
      <c r="E85" s="158" t="s">
        <v>191</v>
      </c>
      <c r="F85" s="15">
        <v>89</v>
      </c>
      <c r="G85" s="15"/>
      <c r="H85" s="15"/>
      <c r="I85" s="15"/>
      <c r="J85" s="15"/>
      <c r="K85" s="7">
        <f>F85</f>
        <v>89</v>
      </c>
    </row>
    <row r="86" spans="1:11" s="8" customFormat="1" ht="15.75">
      <c r="A86" s="5">
        <v>23</v>
      </c>
      <c r="B86" s="158" t="s">
        <v>221</v>
      </c>
      <c r="C86" s="158">
        <v>2012</v>
      </c>
      <c r="D86" s="161" t="s">
        <v>157</v>
      </c>
      <c r="E86" s="158" t="s">
        <v>193</v>
      </c>
      <c r="F86" s="15">
        <v>89</v>
      </c>
      <c r="G86" s="15"/>
      <c r="H86" s="15"/>
      <c r="I86" s="15"/>
      <c r="J86" s="15"/>
      <c r="K86" s="7">
        <f>F86</f>
        <v>89</v>
      </c>
    </row>
    <row r="87" spans="1:11" s="8" customFormat="1" ht="15.75">
      <c r="A87" s="5">
        <v>23</v>
      </c>
      <c r="B87" s="158" t="s">
        <v>222</v>
      </c>
      <c r="C87" s="158">
        <v>2012</v>
      </c>
      <c r="D87" s="161" t="s">
        <v>157</v>
      </c>
      <c r="E87" s="158" t="s">
        <v>193</v>
      </c>
      <c r="F87" s="15">
        <v>89</v>
      </c>
      <c r="G87" s="15"/>
      <c r="H87" s="15"/>
      <c r="I87" s="15"/>
      <c r="J87" s="15"/>
      <c r="K87" s="7">
        <f>F87</f>
        <v>89</v>
      </c>
    </row>
    <row r="88" spans="1:11" s="8" customFormat="1" ht="15.75">
      <c r="A88" s="5">
        <v>23</v>
      </c>
      <c r="B88" s="158" t="s">
        <v>223</v>
      </c>
      <c r="C88" s="158">
        <v>2012</v>
      </c>
      <c r="D88" s="161" t="s">
        <v>157</v>
      </c>
      <c r="E88" s="158" t="s">
        <v>193</v>
      </c>
      <c r="F88" s="15">
        <v>89</v>
      </c>
      <c r="G88" s="15"/>
      <c r="H88" s="15"/>
      <c r="I88" s="15"/>
      <c r="J88" s="15"/>
      <c r="K88" s="7">
        <f>F88</f>
        <v>89</v>
      </c>
    </row>
    <row r="89" spans="1:11" s="8" customFormat="1" ht="15.75">
      <c r="A89" s="167"/>
      <c r="B89" s="168"/>
      <c r="C89" s="168"/>
      <c r="D89" s="169"/>
      <c r="E89" s="168"/>
      <c r="F89" s="156"/>
      <c r="G89" s="170"/>
      <c r="H89" s="156"/>
      <c r="I89" s="170"/>
      <c r="J89" s="171"/>
      <c r="K89" s="172"/>
    </row>
    <row r="90" spans="1:11" ht="23.25">
      <c r="A90" s="189" t="s">
        <v>63</v>
      </c>
      <c r="B90" s="189"/>
      <c r="C90" s="189"/>
      <c r="D90" s="189"/>
      <c r="E90" s="189"/>
      <c r="F90" s="189"/>
      <c r="G90" s="189"/>
      <c r="H90" s="189"/>
      <c r="I90" s="189"/>
      <c r="J90" s="189"/>
      <c r="K90" s="189"/>
    </row>
    <row r="91" spans="1:11" ht="76.5">
      <c r="A91" s="5" t="s">
        <v>1</v>
      </c>
      <c r="B91" s="159"/>
      <c r="C91" s="159"/>
      <c r="D91" s="159"/>
      <c r="E91" s="160"/>
      <c r="F91" s="2" t="s">
        <v>159</v>
      </c>
      <c r="G91" s="2" t="s">
        <v>249</v>
      </c>
      <c r="H91" s="2" t="s">
        <v>328</v>
      </c>
      <c r="I91" s="4" t="s">
        <v>416</v>
      </c>
      <c r="J91" s="4"/>
      <c r="K91" s="7" t="s">
        <v>565</v>
      </c>
    </row>
    <row r="92" spans="1:11" ht="15.75">
      <c r="A92" s="5">
        <v>1</v>
      </c>
      <c r="B92" s="158" t="s">
        <v>278</v>
      </c>
      <c r="C92" s="158">
        <v>2007</v>
      </c>
      <c r="D92" s="161" t="s">
        <v>278</v>
      </c>
      <c r="E92" s="158" t="s">
        <v>277</v>
      </c>
      <c r="F92" s="15"/>
      <c r="G92" s="15">
        <v>103</v>
      </c>
      <c r="H92" s="15"/>
      <c r="I92" s="15"/>
      <c r="J92" s="15"/>
      <c r="K92" s="7">
        <f>G92+J92</f>
        <v>103</v>
      </c>
    </row>
    <row r="93" spans="1:11" ht="15.75">
      <c r="A93" s="6">
        <v>2</v>
      </c>
      <c r="B93" s="158" t="s">
        <v>415</v>
      </c>
      <c r="C93" s="158">
        <v>2003</v>
      </c>
      <c r="D93" s="161" t="s">
        <v>420</v>
      </c>
      <c r="E93" s="158" t="s">
        <v>421</v>
      </c>
      <c r="F93" s="15"/>
      <c r="G93" s="15"/>
      <c r="H93" s="15"/>
      <c r="I93" s="15">
        <f>100</f>
        <v>100</v>
      </c>
      <c r="J93" s="15"/>
      <c r="K93" s="12">
        <f>G93+I93</f>
        <v>100</v>
      </c>
    </row>
    <row r="94" spans="1:11" ht="15.75">
      <c r="A94" s="5">
        <v>3</v>
      </c>
      <c r="B94" s="158" t="s">
        <v>279</v>
      </c>
      <c r="C94" s="158">
        <v>2008</v>
      </c>
      <c r="D94" s="161" t="s">
        <v>279</v>
      </c>
      <c r="E94" s="158" t="s">
        <v>280</v>
      </c>
      <c r="F94" s="15"/>
      <c r="G94" s="15">
        <v>99</v>
      </c>
      <c r="H94" s="15"/>
      <c r="I94" s="15"/>
      <c r="J94" s="15"/>
      <c r="K94" s="7">
        <f>G94+I94</f>
        <v>99</v>
      </c>
    </row>
    <row r="95" spans="1:11" ht="15.75">
      <c r="A95" s="6"/>
      <c r="B95" s="158"/>
      <c r="C95" s="158"/>
      <c r="D95" s="161"/>
      <c r="E95" s="163"/>
      <c r="F95" s="15"/>
      <c r="G95" s="15"/>
      <c r="H95" s="15"/>
      <c r="I95" s="15"/>
      <c r="J95" s="15"/>
      <c r="K95" s="12">
        <f>G95+J95</f>
        <v>0</v>
      </c>
    </row>
    <row r="96" spans="1:11" ht="15.75">
      <c r="A96" s="6"/>
      <c r="B96" s="158"/>
      <c r="C96" s="158"/>
      <c r="D96" s="161"/>
      <c r="E96" s="163"/>
      <c r="F96" s="15"/>
      <c r="G96" s="15"/>
      <c r="H96" s="15"/>
      <c r="I96" s="15"/>
      <c r="J96" s="15"/>
      <c r="K96" s="12">
        <f>J96</f>
        <v>0</v>
      </c>
    </row>
    <row r="97" spans="1:11" ht="15.75">
      <c r="A97" s="6"/>
      <c r="B97" s="158"/>
      <c r="C97" s="158"/>
      <c r="D97" s="161"/>
      <c r="E97" s="163"/>
      <c r="F97" s="15"/>
      <c r="G97" s="15"/>
      <c r="H97" s="15"/>
      <c r="I97" s="15"/>
      <c r="J97" s="15"/>
      <c r="K97" s="12">
        <f>J97</f>
        <v>0</v>
      </c>
    </row>
  </sheetData>
  <sortState ref="A92:K94">
    <sortCondition descending="1" ref="K92:K94"/>
  </sortState>
  <mergeCells count="4">
    <mergeCell ref="A5:K5"/>
    <mergeCell ref="A60:K60"/>
    <mergeCell ref="A90:K90"/>
    <mergeCell ref="A1:K1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41"/>
  <sheetViews>
    <sheetView topLeftCell="A22" workbookViewId="0">
      <selection activeCell="B31" sqref="B31"/>
    </sheetView>
  </sheetViews>
  <sheetFormatPr defaultRowHeight="15"/>
  <cols>
    <col min="2" max="2" width="18.7109375" bestFit="1" customWidth="1"/>
    <col min="3" max="3" width="24.28515625" bestFit="1" customWidth="1"/>
    <col min="4" max="4" width="12.140625" customWidth="1"/>
    <col min="5" max="5" width="10.28515625" customWidth="1"/>
  </cols>
  <sheetData>
    <row r="1" spans="1:9" ht="23.25">
      <c r="A1" s="189" t="s">
        <v>74</v>
      </c>
      <c r="B1" s="189"/>
      <c r="C1" s="189"/>
      <c r="D1" s="189"/>
      <c r="E1" s="189"/>
      <c r="F1" s="189"/>
      <c r="G1" s="189"/>
      <c r="H1" s="189"/>
      <c r="I1" s="189"/>
    </row>
    <row r="2" spans="1:9" ht="76.5">
      <c r="A2" s="5" t="s">
        <v>1</v>
      </c>
      <c r="B2" s="1"/>
      <c r="C2" s="1"/>
      <c r="D2" s="2" t="s">
        <v>159</v>
      </c>
      <c r="E2" s="2" t="s">
        <v>249</v>
      </c>
      <c r="F2" s="2" t="s">
        <v>328</v>
      </c>
      <c r="G2" s="4" t="s">
        <v>416</v>
      </c>
      <c r="H2" s="4"/>
      <c r="I2" s="7" t="s">
        <v>565</v>
      </c>
    </row>
    <row r="3" spans="1:9" ht="15.75">
      <c r="A3" s="6"/>
      <c r="B3" s="22"/>
      <c r="C3" s="1"/>
      <c r="D3" s="11"/>
      <c r="E3" s="1"/>
      <c r="F3" s="11"/>
      <c r="G3" s="95"/>
      <c r="H3" s="1"/>
      <c r="I3" s="10"/>
    </row>
    <row r="5" spans="1:9" s="8" customFormat="1" ht="23.25">
      <c r="A5" s="189" t="s">
        <v>86</v>
      </c>
      <c r="B5" s="189"/>
      <c r="C5" s="189"/>
      <c r="D5" s="189"/>
      <c r="E5" s="189"/>
      <c r="F5" s="189"/>
      <c r="G5" s="189"/>
      <c r="H5" s="189"/>
      <c r="I5" s="189"/>
    </row>
    <row r="6" spans="1:9" s="8" customFormat="1" ht="76.5">
      <c r="A6" s="5" t="s">
        <v>1</v>
      </c>
      <c r="B6" s="1"/>
      <c r="C6" s="1"/>
      <c r="D6" s="2" t="s">
        <v>159</v>
      </c>
      <c r="E6" s="2" t="s">
        <v>249</v>
      </c>
      <c r="F6" s="2" t="s">
        <v>328</v>
      </c>
      <c r="G6" s="4" t="s">
        <v>416</v>
      </c>
      <c r="H6" s="4"/>
      <c r="I6" s="7" t="s">
        <v>565</v>
      </c>
    </row>
    <row r="7" spans="1:9" s="8" customFormat="1" ht="15.75">
      <c r="A7" s="6"/>
      <c r="B7" s="1"/>
      <c r="C7" s="1"/>
      <c r="D7" s="11"/>
      <c r="E7" s="15"/>
      <c r="F7" s="11"/>
      <c r="G7" s="95"/>
      <c r="H7" s="1"/>
      <c r="I7" s="10">
        <f>F7</f>
        <v>0</v>
      </c>
    </row>
    <row r="8" spans="1:9" s="8" customFormat="1"/>
    <row r="9" spans="1:9" s="8" customFormat="1" ht="23.25">
      <c r="A9" s="189" t="s">
        <v>84</v>
      </c>
      <c r="B9" s="189"/>
      <c r="C9" s="189"/>
      <c r="D9" s="189"/>
      <c r="E9" s="189"/>
      <c r="F9" s="189"/>
      <c r="G9" s="189"/>
      <c r="H9" s="189"/>
      <c r="I9" s="189"/>
    </row>
    <row r="10" spans="1:9" s="8" customFormat="1" ht="76.5">
      <c r="A10" s="5" t="s">
        <v>1</v>
      </c>
      <c r="B10" s="1"/>
      <c r="C10" s="1"/>
      <c r="D10" s="2" t="s">
        <v>159</v>
      </c>
      <c r="E10" s="2" t="s">
        <v>249</v>
      </c>
      <c r="F10" s="2" t="s">
        <v>328</v>
      </c>
      <c r="G10" s="4" t="s">
        <v>416</v>
      </c>
      <c r="H10" s="4"/>
      <c r="I10" s="7" t="s">
        <v>565</v>
      </c>
    </row>
    <row r="11" spans="1:9" s="8" customFormat="1" ht="15.75">
      <c r="A11" s="6"/>
      <c r="B11" s="1"/>
      <c r="C11" s="1"/>
      <c r="D11" s="11"/>
      <c r="E11" s="15"/>
      <c r="F11" s="11"/>
      <c r="G11" s="95"/>
      <c r="H11" s="1"/>
      <c r="I11" s="10">
        <f>F11</f>
        <v>0</v>
      </c>
    </row>
    <row r="12" spans="1:9" s="8" customFormat="1"/>
    <row r="13" spans="1:9" s="8" customFormat="1" ht="23.25">
      <c r="A13" s="189" t="s">
        <v>85</v>
      </c>
      <c r="B13" s="189"/>
      <c r="C13" s="189"/>
      <c r="D13" s="189"/>
      <c r="E13" s="189"/>
      <c r="F13" s="189"/>
      <c r="G13" s="189"/>
      <c r="H13" s="189"/>
      <c r="I13" s="189"/>
    </row>
    <row r="14" spans="1:9" s="8" customFormat="1" ht="76.5">
      <c r="A14" s="5" t="s">
        <v>1</v>
      </c>
      <c r="B14" s="1"/>
      <c r="C14" s="1"/>
      <c r="D14" s="2" t="s">
        <v>159</v>
      </c>
      <c r="E14" s="2" t="s">
        <v>249</v>
      </c>
      <c r="F14" s="2" t="s">
        <v>328</v>
      </c>
      <c r="G14" s="4" t="s">
        <v>416</v>
      </c>
      <c r="H14" s="4"/>
      <c r="I14" s="7" t="s">
        <v>565</v>
      </c>
    </row>
    <row r="15" spans="1:9" s="8" customFormat="1" ht="15.75">
      <c r="A15" s="6"/>
      <c r="B15" s="1"/>
      <c r="C15" s="1"/>
      <c r="D15" s="11"/>
      <c r="E15" s="15"/>
      <c r="F15" s="11"/>
      <c r="G15" s="95"/>
      <c r="H15" s="1"/>
      <c r="I15" s="10">
        <f>F15</f>
        <v>0</v>
      </c>
    </row>
    <row r="16" spans="1:9" s="8" customFormat="1"/>
    <row r="17" spans="1:11" s="8" customFormat="1"/>
    <row r="18" spans="1:11" ht="23.25">
      <c r="A18" s="189" t="s">
        <v>81</v>
      </c>
      <c r="B18" s="189"/>
      <c r="C18" s="189"/>
      <c r="D18" s="189"/>
      <c r="E18" s="189"/>
      <c r="F18" s="189"/>
      <c r="G18" s="189"/>
      <c r="H18" s="189"/>
      <c r="I18" s="189"/>
    </row>
    <row r="19" spans="1:11" ht="76.5">
      <c r="A19" s="5" t="s">
        <v>1</v>
      </c>
      <c r="B19" s="1"/>
      <c r="C19" s="1"/>
      <c r="D19" s="2" t="s">
        <v>159</v>
      </c>
      <c r="E19" s="2" t="s">
        <v>249</v>
      </c>
      <c r="F19" s="2" t="s">
        <v>328</v>
      </c>
      <c r="G19" s="4" t="s">
        <v>416</v>
      </c>
      <c r="H19" s="4"/>
      <c r="I19" s="7" t="s">
        <v>565</v>
      </c>
      <c r="K19" s="30"/>
    </row>
    <row r="20" spans="1:11" ht="15.75">
      <c r="A20" s="6">
        <v>1</v>
      </c>
      <c r="B20" s="152" t="s">
        <v>329</v>
      </c>
      <c r="C20" s="98" t="s">
        <v>330</v>
      </c>
      <c r="D20" s="11"/>
      <c r="E20" s="15"/>
      <c r="F20" s="11">
        <f>100</f>
        <v>100</v>
      </c>
      <c r="G20" s="95"/>
      <c r="H20" s="1"/>
      <c r="I20" s="10">
        <f>F20</f>
        <v>100</v>
      </c>
    </row>
    <row r="22" spans="1:11" ht="23.25">
      <c r="A22" s="189" t="s">
        <v>154</v>
      </c>
      <c r="B22" s="189"/>
      <c r="C22" s="189"/>
      <c r="D22" s="189"/>
      <c r="E22" s="189"/>
      <c r="F22" s="189"/>
      <c r="G22" s="189"/>
      <c r="H22" s="189"/>
      <c r="I22" s="189"/>
    </row>
    <row r="23" spans="1:11" ht="76.5">
      <c r="A23" s="5" t="s">
        <v>1</v>
      </c>
      <c r="B23" s="1"/>
      <c r="C23" s="1"/>
      <c r="D23" s="2" t="s">
        <v>159</v>
      </c>
      <c r="E23" s="2" t="s">
        <v>249</v>
      </c>
      <c r="F23" s="2" t="s">
        <v>328</v>
      </c>
      <c r="G23" s="4" t="s">
        <v>416</v>
      </c>
      <c r="H23" s="4"/>
      <c r="I23" s="7" t="s">
        <v>565</v>
      </c>
    </row>
    <row r="24" spans="1:11" s="8" customFormat="1" ht="15.75">
      <c r="A24" s="5"/>
      <c r="B24" s="1"/>
      <c r="C24" s="1"/>
      <c r="D24" s="2"/>
      <c r="E24" s="2"/>
      <c r="F24" s="2"/>
      <c r="G24" s="4"/>
      <c r="H24" s="95"/>
      <c r="I24" s="7">
        <f>H24</f>
        <v>0</v>
      </c>
    </row>
    <row r="25" spans="1:11" ht="15.75">
      <c r="A25" s="6"/>
      <c r="B25" s="98"/>
      <c r="C25" s="98"/>
      <c r="D25" s="11"/>
      <c r="E25" s="15"/>
      <c r="F25" s="11"/>
      <c r="G25" s="95"/>
      <c r="H25" s="95"/>
      <c r="I25" s="10">
        <f>H25</f>
        <v>0</v>
      </c>
    </row>
    <row r="27" spans="1:11" s="8" customFormat="1" ht="23.25">
      <c r="A27" s="189" t="s">
        <v>254</v>
      </c>
      <c r="B27" s="189"/>
      <c r="C27" s="189"/>
      <c r="D27" s="189"/>
      <c r="E27" s="189"/>
      <c r="F27" s="189"/>
      <c r="G27" s="189"/>
      <c r="H27" s="189"/>
      <c r="I27" s="189"/>
    </row>
    <row r="28" spans="1:11" s="8" customFormat="1" ht="76.5">
      <c r="A28" s="5" t="s">
        <v>1</v>
      </c>
      <c r="B28" s="1"/>
      <c r="C28" s="1"/>
      <c r="D28" s="2" t="s">
        <v>159</v>
      </c>
      <c r="E28" s="2" t="s">
        <v>249</v>
      </c>
      <c r="F28" s="2" t="s">
        <v>328</v>
      </c>
      <c r="G28" s="4" t="s">
        <v>416</v>
      </c>
      <c r="H28" s="4"/>
      <c r="I28" s="7" t="s">
        <v>565</v>
      </c>
    </row>
    <row r="29" spans="1:11" s="8" customFormat="1" ht="15.75">
      <c r="A29" s="5">
        <v>1</v>
      </c>
      <c r="B29" s="165" t="s">
        <v>255</v>
      </c>
      <c r="C29" s="24" t="s">
        <v>257</v>
      </c>
      <c r="D29" s="2"/>
      <c r="E29" s="95">
        <f>103</f>
        <v>103</v>
      </c>
      <c r="F29" s="11"/>
      <c r="G29" s="95"/>
      <c r="H29" s="95"/>
      <c r="I29" s="7">
        <f>E29</f>
        <v>103</v>
      </c>
    </row>
    <row r="30" spans="1:11" s="8" customFormat="1" ht="15.75">
      <c r="A30" s="5">
        <v>2</v>
      </c>
      <c r="B30" s="165" t="s">
        <v>430</v>
      </c>
      <c r="C30" s="24" t="s">
        <v>431</v>
      </c>
      <c r="D30" s="2"/>
      <c r="E30" s="2"/>
      <c r="F30" s="11"/>
      <c r="G30" s="95">
        <f>100</f>
        <v>100</v>
      </c>
      <c r="H30" s="4"/>
      <c r="I30" s="7">
        <f>G30</f>
        <v>100</v>
      </c>
    </row>
    <row r="31" spans="1:11" s="8" customFormat="1" ht="15.75">
      <c r="A31" s="5">
        <v>3</v>
      </c>
      <c r="B31" s="165" t="s">
        <v>256</v>
      </c>
      <c r="C31" s="24" t="s">
        <v>257</v>
      </c>
      <c r="D31" s="2"/>
      <c r="E31" s="95">
        <f>99</f>
        <v>99</v>
      </c>
      <c r="F31" s="11"/>
      <c r="G31" s="95"/>
      <c r="H31" s="4"/>
      <c r="I31" s="7">
        <f>E31</f>
        <v>99</v>
      </c>
    </row>
    <row r="32" spans="1:11" s="8" customFormat="1"/>
    <row r="33" spans="1:9" s="8" customFormat="1"/>
    <row r="34" spans="1:9" ht="23.25">
      <c r="A34" s="189" t="s">
        <v>82</v>
      </c>
      <c r="B34" s="189"/>
      <c r="C34" s="189"/>
      <c r="D34" s="189"/>
      <c r="E34" s="189"/>
      <c r="F34" s="189"/>
      <c r="G34" s="189"/>
      <c r="H34" s="189"/>
      <c r="I34" s="189"/>
    </row>
    <row r="35" spans="1:9" ht="76.5">
      <c r="A35" s="5" t="s">
        <v>1</v>
      </c>
      <c r="B35" s="1"/>
      <c r="C35" s="1"/>
      <c r="D35" s="2" t="s">
        <v>159</v>
      </c>
      <c r="E35" s="2" t="s">
        <v>249</v>
      </c>
      <c r="F35" s="2" t="s">
        <v>328</v>
      </c>
      <c r="G35" s="4" t="s">
        <v>416</v>
      </c>
      <c r="H35" s="4"/>
      <c r="I35" s="7" t="s">
        <v>565</v>
      </c>
    </row>
    <row r="36" spans="1:9" s="8" customFormat="1" ht="15.75">
      <c r="A36" s="5">
        <v>1</v>
      </c>
      <c r="B36" s="1" t="s">
        <v>353</v>
      </c>
      <c r="C36" s="1" t="s">
        <v>334</v>
      </c>
      <c r="D36" s="2"/>
      <c r="E36" s="2"/>
      <c r="F36" s="11">
        <f>100</f>
        <v>100</v>
      </c>
      <c r="G36" s="4"/>
      <c r="H36" s="4"/>
      <c r="I36" s="7">
        <f>F36</f>
        <v>100</v>
      </c>
    </row>
    <row r="37" spans="1:9" ht="15.75">
      <c r="A37" s="6"/>
      <c r="B37" s="98"/>
      <c r="C37" s="98"/>
      <c r="D37" s="11"/>
      <c r="E37" s="15"/>
      <c r="F37" s="11"/>
      <c r="G37" s="95"/>
      <c r="H37" s="1"/>
      <c r="I37" s="7">
        <f>F37</f>
        <v>0</v>
      </c>
    </row>
    <row r="39" spans="1:9" ht="23.25">
      <c r="A39" s="189" t="s">
        <v>87</v>
      </c>
      <c r="B39" s="189"/>
      <c r="C39" s="189"/>
      <c r="D39" s="189"/>
      <c r="E39" s="189"/>
      <c r="F39" s="189"/>
      <c r="G39" s="189"/>
      <c r="H39" s="189"/>
      <c r="I39" s="189"/>
    </row>
    <row r="40" spans="1:9" ht="76.5">
      <c r="A40" s="5" t="s">
        <v>1</v>
      </c>
      <c r="B40" s="1"/>
      <c r="C40" s="1"/>
      <c r="D40" s="2" t="s">
        <v>159</v>
      </c>
      <c r="E40" s="2" t="s">
        <v>249</v>
      </c>
      <c r="F40" s="2" t="s">
        <v>328</v>
      </c>
      <c r="G40" s="4" t="s">
        <v>416</v>
      </c>
      <c r="H40" s="4"/>
      <c r="I40" s="7" t="s">
        <v>565</v>
      </c>
    </row>
    <row r="41" spans="1:9" ht="15.75">
      <c r="A41" s="6"/>
      <c r="B41" s="1"/>
      <c r="C41" s="1"/>
      <c r="D41" s="11"/>
      <c r="E41" s="15"/>
      <c r="F41" s="11"/>
      <c r="G41" s="95"/>
      <c r="H41" s="1"/>
      <c r="I41" s="10" t="e">
        <f>#REF!</f>
        <v>#REF!</v>
      </c>
    </row>
  </sheetData>
  <sortState ref="A29:I31">
    <sortCondition descending="1" ref="I29:I31"/>
  </sortState>
  <mergeCells count="9">
    <mergeCell ref="A39:I39"/>
    <mergeCell ref="A1:I1"/>
    <mergeCell ref="A18:I18"/>
    <mergeCell ref="A22:I22"/>
    <mergeCell ref="A34:I34"/>
    <mergeCell ref="A9:I9"/>
    <mergeCell ref="A13:I13"/>
    <mergeCell ref="A5:I5"/>
    <mergeCell ref="A27:I2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K5"/>
  <sheetViews>
    <sheetView topLeftCell="C1" workbookViewId="0">
      <selection activeCell="K5" sqref="K5"/>
    </sheetView>
  </sheetViews>
  <sheetFormatPr defaultRowHeight="15"/>
  <cols>
    <col min="2" max="2" width="18.42578125" bestFit="1" customWidth="1"/>
    <col min="4" max="4" width="30.7109375" bestFit="1" customWidth="1"/>
    <col min="5" max="5" width="15.5703125" bestFit="1" customWidth="1"/>
    <col min="6" max="6" width="12.85546875" customWidth="1"/>
    <col min="7" max="7" width="10.28515625" customWidth="1"/>
  </cols>
  <sheetData>
    <row r="1" spans="1:11" ht="23.25">
      <c r="A1" s="189" t="s">
        <v>29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ht="76.5">
      <c r="A2" s="5" t="s">
        <v>1</v>
      </c>
      <c r="B2" s="1"/>
      <c r="C2" s="1"/>
      <c r="D2" s="1"/>
      <c r="E2" s="1"/>
      <c r="F2" s="2" t="s">
        <v>159</v>
      </c>
      <c r="G2" s="2" t="s">
        <v>249</v>
      </c>
      <c r="H2" s="4" t="s">
        <v>328</v>
      </c>
      <c r="I2" s="4" t="s">
        <v>416</v>
      </c>
      <c r="J2" s="4"/>
      <c r="K2" s="7" t="s">
        <v>565</v>
      </c>
    </row>
    <row r="3" spans="1:11" ht="15.75">
      <c r="A3" s="6">
        <v>1</v>
      </c>
      <c r="B3" s="97" t="s">
        <v>372</v>
      </c>
      <c r="C3" s="97">
        <v>1993</v>
      </c>
      <c r="D3" s="97" t="s">
        <v>276</v>
      </c>
      <c r="E3" s="97" t="s">
        <v>277</v>
      </c>
      <c r="F3" s="11"/>
      <c r="G3" s="11"/>
      <c r="H3" s="11">
        <f>100</f>
        <v>100</v>
      </c>
      <c r="I3" s="11"/>
      <c r="J3" s="1"/>
      <c r="K3" s="10">
        <f>G3+H3+I3</f>
        <v>100</v>
      </c>
    </row>
    <row r="4" spans="1:11" ht="15.75">
      <c r="A4" s="6">
        <v>1</v>
      </c>
      <c r="B4" s="97" t="s">
        <v>529</v>
      </c>
      <c r="C4" s="120">
        <v>2005</v>
      </c>
      <c r="D4" s="121" t="s">
        <v>475</v>
      </c>
      <c r="E4" s="121" t="s">
        <v>476</v>
      </c>
      <c r="F4" s="11"/>
      <c r="G4" s="11"/>
      <c r="H4" s="11"/>
      <c r="I4" s="11">
        <f>100</f>
        <v>100</v>
      </c>
      <c r="J4" s="11"/>
      <c r="K4" s="10">
        <f>I4</f>
        <v>100</v>
      </c>
    </row>
    <row r="5" spans="1:11" ht="15.75">
      <c r="A5" s="6"/>
      <c r="B5" s="97"/>
      <c r="C5" s="120"/>
      <c r="D5" s="121"/>
      <c r="E5" s="121"/>
      <c r="F5" s="11"/>
      <c r="G5" s="11"/>
      <c r="H5" s="11"/>
      <c r="I5" s="11"/>
      <c r="J5" s="11"/>
      <c r="K5" s="10">
        <f>J5</f>
        <v>0</v>
      </c>
    </row>
  </sheetData>
  <sortState ref="A3:K3">
    <sortCondition descending="1" ref="K3"/>
  </sortState>
  <mergeCells count="1">
    <mergeCell ref="A1:K1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Q15"/>
  <sheetViews>
    <sheetView zoomScaleNormal="100" workbookViewId="0">
      <selection activeCell="A4" sqref="A4:A5"/>
    </sheetView>
  </sheetViews>
  <sheetFormatPr defaultRowHeight="15"/>
  <cols>
    <col min="2" max="2" width="19.85546875" bestFit="1" customWidth="1"/>
    <col min="3" max="3" width="5.28515625" style="114" customWidth="1"/>
    <col min="4" max="4" width="22.7109375" customWidth="1"/>
    <col min="5" max="5" width="29.85546875" bestFit="1" customWidth="1"/>
    <col min="6" max="6" width="13.140625" customWidth="1"/>
    <col min="7" max="7" width="10.7109375" customWidth="1"/>
    <col min="8" max="8" width="9.5703125" customWidth="1"/>
    <col min="9" max="9" width="10.85546875" customWidth="1"/>
    <col min="11" max="11" width="19.140625" customWidth="1"/>
  </cols>
  <sheetData>
    <row r="1" spans="1:17" ht="38.25" customHeight="1">
      <c r="A1" s="189" t="s">
        <v>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4"/>
      <c r="M1" s="14"/>
      <c r="N1" s="14"/>
      <c r="O1" s="14"/>
      <c r="P1" s="14"/>
      <c r="Q1" s="14"/>
    </row>
    <row r="2" spans="1:17" ht="45">
      <c r="A2" s="5" t="s">
        <v>1</v>
      </c>
      <c r="B2" s="1"/>
      <c r="C2" s="113"/>
      <c r="D2" s="1"/>
      <c r="E2" s="1"/>
      <c r="F2" s="2" t="s">
        <v>159</v>
      </c>
      <c r="G2" s="2" t="s">
        <v>249</v>
      </c>
      <c r="H2" s="4" t="s">
        <v>328</v>
      </c>
      <c r="I2" s="4" t="s">
        <v>416</v>
      </c>
      <c r="J2" s="4"/>
      <c r="K2" s="7" t="s">
        <v>565</v>
      </c>
    </row>
    <row r="3" spans="1:17" ht="15.75">
      <c r="A3" s="6">
        <v>1</v>
      </c>
      <c r="B3" s="97" t="s">
        <v>91</v>
      </c>
      <c r="C3" s="96">
        <v>2008</v>
      </c>
      <c r="D3" s="82" t="s">
        <v>19</v>
      </c>
      <c r="E3" s="82" t="s">
        <v>20</v>
      </c>
      <c r="F3" s="11">
        <v>109</v>
      </c>
      <c r="G3" s="11"/>
      <c r="H3" s="11"/>
      <c r="I3" s="11">
        <v>118</v>
      </c>
      <c r="J3" s="11"/>
      <c r="K3" s="10">
        <f>F3+I3</f>
        <v>227</v>
      </c>
    </row>
    <row r="4" spans="1:17" ht="15.75">
      <c r="A4" s="6">
        <v>2</v>
      </c>
      <c r="B4" s="97" t="s">
        <v>368</v>
      </c>
      <c r="C4" s="96">
        <v>2008</v>
      </c>
      <c r="D4" s="82" t="s">
        <v>370</v>
      </c>
      <c r="E4" s="82" t="s">
        <v>371</v>
      </c>
      <c r="F4" s="11"/>
      <c r="G4" s="11"/>
      <c r="H4" s="11">
        <v>106</v>
      </c>
      <c r="I4" s="11">
        <v>110</v>
      </c>
      <c r="J4" s="11"/>
      <c r="K4" s="10">
        <f>H4+I4</f>
        <v>216</v>
      </c>
    </row>
    <row r="5" spans="1:17" ht="15.75">
      <c r="A5" s="6">
        <v>2</v>
      </c>
      <c r="B5" s="97" t="s">
        <v>369</v>
      </c>
      <c r="C5" s="96">
        <v>2006</v>
      </c>
      <c r="D5" s="82" t="s">
        <v>370</v>
      </c>
      <c r="E5" s="82" t="s">
        <v>371</v>
      </c>
      <c r="F5" s="11"/>
      <c r="G5" s="11"/>
      <c r="H5" s="11">
        <v>102</v>
      </c>
      <c r="I5" s="11">
        <v>114</v>
      </c>
      <c r="J5" s="11"/>
      <c r="K5" s="10">
        <f>H5+I5</f>
        <v>216</v>
      </c>
    </row>
    <row r="6" spans="1:17" ht="15.75">
      <c r="A6" s="6">
        <v>4</v>
      </c>
      <c r="B6" s="97" t="s">
        <v>278</v>
      </c>
      <c r="C6" s="96">
        <v>2007</v>
      </c>
      <c r="D6" s="82" t="s">
        <v>276</v>
      </c>
      <c r="E6" s="82" t="s">
        <v>277</v>
      </c>
      <c r="F6" s="11"/>
      <c r="G6" s="11">
        <f>98</f>
        <v>98</v>
      </c>
      <c r="H6" s="11">
        <f>98</f>
        <v>98</v>
      </c>
      <c r="I6" s="11"/>
      <c r="J6" s="11"/>
      <c r="K6" s="10">
        <f>G6+H6</f>
        <v>196</v>
      </c>
    </row>
    <row r="7" spans="1:17" ht="15.75">
      <c r="A7" s="6">
        <v>5</v>
      </c>
      <c r="B7" s="97" t="s">
        <v>283</v>
      </c>
      <c r="C7" s="96">
        <v>2006</v>
      </c>
      <c r="D7" s="82" t="s">
        <v>19</v>
      </c>
      <c r="E7" s="82" t="s">
        <v>20</v>
      </c>
      <c r="F7" s="11"/>
      <c r="G7" s="11">
        <f>106</f>
        <v>106</v>
      </c>
      <c r="H7" s="11"/>
      <c r="I7" s="11"/>
      <c r="J7" s="11"/>
      <c r="K7" s="10">
        <f>G7</f>
        <v>106</v>
      </c>
    </row>
    <row r="8" spans="1:17" ht="15.75">
      <c r="A8" s="6">
        <v>5</v>
      </c>
      <c r="B8" s="97" t="s">
        <v>521</v>
      </c>
      <c r="C8" s="96">
        <v>2008</v>
      </c>
      <c r="D8" s="82" t="s">
        <v>522</v>
      </c>
      <c r="E8" s="82" t="s">
        <v>523</v>
      </c>
      <c r="F8" s="11"/>
      <c r="G8" s="11"/>
      <c r="H8" s="11"/>
      <c r="I8" s="11">
        <v>106</v>
      </c>
      <c r="J8" s="11"/>
      <c r="K8" s="10">
        <f>I8</f>
        <v>106</v>
      </c>
    </row>
    <row r="9" spans="1:17" ht="15.75">
      <c r="A9" s="6">
        <v>7</v>
      </c>
      <c r="B9" s="97" t="s">
        <v>121</v>
      </c>
      <c r="C9" s="96">
        <v>2006</v>
      </c>
      <c r="D9" s="82" t="s">
        <v>142</v>
      </c>
      <c r="E9" s="82" t="s">
        <v>172</v>
      </c>
      <c r="F9" s="11">
        <v>105</v>
      </c>
      <c r="G9" s="11"/>
      <c r="H9" s="11"/>
      <c r="I9" s="11"/>
      <c r="J9" s="11"/>
      <c r="K9" s="10">
        <f>F9</f>
        <v>105</v>
      </c>
    </row>
    <row r="10" spans="1:17" ht="15.75">
      <c r="A10" s="6">
        <v>8</v>
      </c>
      <c r="B10" s="97" t="s">
        <v>104</v>
      </c>
      <c r="C10" s="96">
        <v>2005</v>
      </c>
      <c r="D10" s="82" t="s">
        <v>284</v>
      </c>
      <c r="E10" s="82" t="s">
        <v>104</v>
      </c>
      <c r="F10" s="11"/>
      <c r="G10" s="11">
        <f>103</f>
        <v>103</v>
      </c>
      <c r="H10" s="11"/>
      <c r="I10" s="11"/>
      <c r="J10" s="11"/>
      <c r="K10" s="10">
        <f>G10</f>
        <v>103</v>
      </c>
    </row>
    <row r="11" spans="1:17" ht="15.75">
      <c r="A11" s="6">
        <v>9</v>
      </c>
      <c r="B11" s="97" t="s">
        <v>524</v>
      </c>
      <c r="C11" s="96">
        <v>2008</v>
      </c>
      <c r="D11" s="82" t="s">
        <v>525</v>
      </c>
      <c r="E11" s="82" t="s">
        <v>526</v>
      </c>
      <c r="F11" s="11"/>
      <c r="G11" s="11"/>
      <c r="H11" s="11"/>
      <c r="I11" s="11">
        <v>102</v>
      </c>
      <c r="J11" s="11"/>
      <c r="K11" s="10">
        <f>I11</f>
        <v>102</v>
      </c>
    </row>
    <row r="12" spans="1:17" ht="15.75">
      <c r="A12" s="6">
        <v>10</v>
      </c>
      <c r="B12" s="97" t="s">
        <v>188</v>
      </c>
      <c r="C12" s="96"/>
      <c r="D12" s="82" t="s">
        <v>107</v>
      </c>
      <c r="E12" s="82" t="s">
        <v>175</v>
      </c>
      <c r="F12" s="11">
        <v>101</v>
      </c>
      <c r="G12" s="11"/>
      <c r="H12" s="11"/>
      <c r="I12" s="11"/>
      <c r="J12" s="11"/>
      <c r="K12" s="10">
        <f>F12</f>
        <v>101</v>
      </c>
    </row>
    <row r="13" spans="1:17" ht="15.75">
      <c r="A13" s="6">
        <v>11</v>
      </c>
      <c r="B13" s="97" t="s">
        <v>527</v>
      </c>
      <c r="C13" s="96">
        <v>2008</v>
      </c>
      <c r="D13" s="82" t="s">
        <v>522</v>
      </c>
      <c r="E13" s="82" t="s">
        <v>523</v>
      </c>
      <c r="F13" s="11"/>
      <c r="G13" s="11"/>
      <c r="H13" s="11"/>
      <c r="I13" s="11">
        <v>98</v>
      </c>
      <c r="J13" s="11"/>
      <c r="K13" s="10">
        <f>I13</f>
        <v>98</v>
      </c>
    </row>
    <row r="14" spans="1:17" ht="15.75">
      <c r="A14" s="6">
        <v>12</v>
      </c>
      <c r="B14" s="97" t="s">
        <v>189</v>
      </c>
      <c r="C14" s="96">
        <v>2008</v>
      </c>
      <c r="D14" s="82" t="s">
        <v>157</v>
      </c>
      <c r="E14" s="82" t="s">
        <v>163</v>
      </c>
      <c r="F14" s="11">
        <v>97</v>
      </c>
      <c r="G14" s="11"/>
      <c r="H14" s="11"/>
      <c r="I14" s="11"/>
      <c r="J14" s="11"/>
      <c r="K14" s="10">
        <f>F14</f>
        <v>97</v>
      </c>
    </row>
    <row r="15" spans="1:17" ht="15.75">
      <c r="A15" s="6">
        <v>13</v>
      </c>
      <c r="B15" s="97" t="s">
        <v>528</v>
      </c>
      <c r="C15" s="96">
        <v>2008</v>
      </c>
      <c r="D15" s="82" t="s">
        <v>471</v>
      </c>
      <c r="E15" s="82" t="s">
        <v>472</v>
      </c>
      <c r="F15" s="11"/>
      <c r="G15" s="11"/>
      <c r="H15" s="11"/>
      <c r="I15" s="11">
        <v>94</v>
      </c>
      <c r="J15" s="11"/>
      <c r="K15" s="10">
        <f>I15</f>
        <v>94</v>
      </c>
    </row>
  </sheetData>
  <sortState ref="A3:K15">
    <sortCondition descending="1" ref="K3:K15"/>
  </sortState>
  <mergeCells count="1">
    <mergeCell ref="A1:K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20</vt:i4>
      </vt:variant>
    </vt:vector>
  </HeadingPairs>
  <TitlesOfParts>
    <vt:vector size="20" baseType="lpstr">
      <vt:lpstr>Street Dance Show</vt:lpstr>
      <vt:lpstr>Jazz</vt:lpstr>
      <vt:lpstr>Contemporary</vt:lpstr>
      <vt:lpstr>Modern</vt:lpstr>
      <vt:lpstr>ShowDance</vt:lpstr>
      <vt:lpstr>Improvisation</vt:lpstr>
      <vt:lpstr>Freedance</vt:lpstr>
      <vt:lpstr>HH solo ad. male</vt:lpstr>
      <vt:lpstr>HH solo ad. fem</vt:lpstr>
      <vt:lpstr>HH solo jun. fem</vt:lpstr>
      <vt:lpstr>HH solo jun. male</vt:lpstr>
      <vt:lpstr>HH solo ch. fem</vt:lpstr>
      <vt:lpstr>HH solo ch. male</vt:lpstr>
      <vt:lpstr>HH mini kids</vt:lpstr>
      <vt:lpstr>HH duos ADULTS</vt:lpstr>
      <vt:lpstr>HH duos JUNIORS</vt:lpstr>
      <vt:lpstr>HH duos CHILDREN</vt:lpstr>
      <vt:lpstr>HH duos MINI</vt:lpstr>
      <vt:lpstr>HH small gr</vt:lpstr>
      <vt:lpstr>HH formation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</dc:creator>
  <cp:lastModifiedBy>User</cp:lastModifiedBy>
  <dcterms:created xsi:type="dcterms:W3CDTF">2018-11-20T16:54:20Z</dcterms:created>
  <dcterms:modified xsi:type="dcterms:W3CDTF">2025-04-14T11:53:42Z</dcterms:modified>
</cp:coreProperties>
</file>